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HS-COMERCIAL\Google Drive\SEHS\ACES\Liquidaciones ACES 2020\FAC ACES 4613\"/>
    </mc:Choice>
  </mc:AlternateContent>
  <xr:revisionPtr revIDLastSave="0" documentId="13_ncr:1_{A2F86EC1-9F34-4A1B-9470-A23B7344620C}" xr6:coauthVersionLast="45" xr6:coauthVersionMax="45" xr10:uidLastSave="{00000000-0000-0000-0000-000000000000}"/>
  <bookViews>
    <workbookView xWindow="-120" yWindow="-120" windowWidth="20730" windowHeight="11760" xr2:uid="{B9341BC9-D66D-4C2C-9B46-1836B849E7FA}"/>
  </bookViews>
  <sheets>
    <sheet name="4610" sheetId="4" r:id="rId1"/>
    <sheet name="Colportaje" sheetId="8" r:id="rId2"/>
    <sheet name="Club del Libro" sheetId="9" r:id="rId3"/>
  </sheets>
  <definedNames>
    <definedName name="_xlnm._FilterDatabase" localSheetId="0" hidden="1">'4610'!$A$7:$AM$12</definedName>
    <definedName name="_xlnm._FilterDatabase" localSheetId="2" hidden="1">'Club del Libro'!$A$2:$M$2</definedName>
    <definedName name="_xlnm._FilterDatabase" localSheetId="1" hidden="1">Colportaje!$A$2:$L$2</definedName>
    <definedName name="_xlnm.Print_Titles" localSheetId="0">'4610'!$7:$9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9" l="1"/>
  <c r="D26" i="4"/>
  <c r="AE11" i="4"/>
  <c r="AC11" i="4"/>
  <c r="F11" i="4"/>
  <c r="G11" i="4" s="1"/>
  <c r="L3" i="8" l="1"/>
  <c r="M3" i="8" s="1"/>
  <c r="L4" i="8"/>
  <c r="M4" i="8" s="1"/>
  <c r="H28" i="4" l="1"/>
  <c r="AC12" i="4" l="1"/>
  <c r="F12" i="4"/>
  <c r="G12" i="4" s="1"/>
  <c r="F16" i="4" l="1"/>
  <c r="F10" i="4"/>
  <c r="G10" i="4" s="1"/>
  <c r="G14" i="4" s="1"/>
  <c r="E45" i="4"/>
  <c r="M42" i="4"/>
  <c r="J40" i="4"/>
  <c r="D40" i="4" s="1"/>
  <c r="C40" i="4" s="1"/>
  <c r="I40" i="4"/>
  <c r="H40" i="4"/>
  <c r="J39" i="4"/>
  <c r="D39" i="4" s="1"/>
  <c r="C39" i="4" s="1"/>
  <c r="I39" i="4"/>
  <c r="H39" i="4"/>
  <c r="J38" i="4"/>
  <c r="D38" i="4" s="1"/>
  <c r="C38" i="4" s="1"/>
  <c r="I38" i="4"/>
  <c r="H38" i="4"/>
  <c r="J37" i="4"/>
  <c r="D37" i="4" s="1"/>
  <c r="C37" i="4" s="1"/>
  <c r="I37" i="4"/>
  <c r="H37" i="4"/>
  <c r="J36" i="4"/>
  <c r="D36" i="4" s="1"/>
  <c r="C36" i="4" s="1"/>
  <c r="I36" i="4"/>
  <c r="H36" i="4"/>
  <c r="J35" i="4"/>
  <c r="D34" i="4" s="1"/>
  <c r="D50" i="4" s="1"/>
  <c r="I35" i="4"/>
  <c r="H35" i="4"/>
  <c r="J34" i="4"/>
  <c r="J42" i="4" s="1"/>
  <c r="I34" i="4"/>
  <c r="I42" i="4" s="1"/>
  <c r="H34" i="4"/>
  <c r="H42" i="4" s="1"/>
  <c r="E47" i="4"/>
  <c r="E46" i="4"/>
  <c r="D21" i="4"/>
  <c r="G16" i="4" s="1"/>
  <c r="D20" i="4"/>
  <c r="G15" i="4" s="1"/>
  <c r="F15" i="4"/>
  <c r="AA14" i="4"/>
  <c r="Y14" i="4"/>
  <c r="W14" i="4"/>
  <c r="U14" i="4"/>
  <c r="S14" i="4"/>
  <c r="Q14" i="4"/>
  <c r="O14" i="4"/>
  <c r="D14" i="4"/>
  <c r="AE10" i="4"/>
  <c r="AC10" i="4"/>
  <c r="AC14" i="4" l="1"/>
  <c r="J14" i="4"/>
  <c r="F14" i="4"/>
  <c r="F17" i="4" s="1"/>
  <c r="D22" i="4"/>
  <c r="D27" i="4"/>
  <c r="D35" i="4"/>
  <c r="C35" i="4" s="1"/>
  <c r="C34" i="4"/>
  <c r="C50" i="4" s="1"/>
  <c r="C30" i="4" l="1"/>
  <c r="H11" i="4"/>
  <c r="I14" i="4"/>
  <c r="J11" i="4" l="1"/>
  <c r="I11" i="4"/>
  <c r="C31" i="4"/>
  <c r="D30" i="4" s="1"/>
  <c r="E30" i="4" s="1"/>
  <c r="H12" i="4"/>
  <c r="H10" i="4"/>
  <c r="J10" i="4" s="1"/>
  <c r="G17" i="4"/>
  <c r="E43" i="4" s="1"/>
  <c r="E50" i="4" s="1"/>
  <c r="M11" i="4" l="1"/>
  <c r="N11" i="4" s="1"/>
  <c r="I10" i="4"/>
  <c r="M10" i="4" s="1"/>
  <c r="N10" i="4" s="1"/>
  <c r="J12" i="4"/>
  <c r="I12" i="4"/>
  <c r="H14" i="4"/>
  <c r="Z11" i="4" l="1"/>
  <c r="R11" i="4"/>
  <c r="V11" i="4"/>
  <c r="AB11" i="4"/>
  <c r="T11" i="4"/>
  <c r="X11" i="4"/>
  <c r="P11" i="4"/>
  <c r="AB10" i="4"/>
  <c r="Z10" i="4"/>
  <c r="X10" i="4"/>
  <c r="P10" i="4"/>
  <c r="V10" i="4"/>
  <c r="R10" i="4"/>
  <c r="M12" i="4"/>
  <c r="N12" i="4" s="1"/>
  <c r="T10" i="4"/>
  <c r="AD11" i="4" l="1"/>
  <c r="X12" i="4"/>
  <c r="P12" i="4"/>
  <c r="Z12" i="4"/>
  <c r="V12" i="4"/>
  <c r="T12" i="4"/>
  <c r="R12" i="4"/>
  <c r="AB12" i="4"/>
  <c r="M14" i="4"/>
  <c r="AD10" i="4"/>
  <c r="X14" i="4" l="1"/>
  <c r="Z14" i="4"/>
  <c r="V14" i="4"/>
  <c r="AD12" i="4"/>
  <c r="T14" i="4"/>
  <c r="P14" i="4"/>
  <c r="R14" i="4"/>
  <c r="AB14" i="4"/>
  <c r="AD14" i="4" l="1"/>
</calcChain>
</file>

<file path=xl/sharedStrings.xml><?xml version="1.0" encoding="utf-8"?>
<sst xmlns="http://schemas.openxmlformats.org/spreadsheetml/2006/main" count="152" uniqueCount="79">
  <si>
    <t>APC</t>
  </si>
  <si>
    <t>MAC</t>
  </si>
  <si>
    <t>MPS</t>
  </si>
  <si>
    <t>MLT</t>
  </si>
  <si>
    <t>MSOP</t>
  </si>
  <si>
    <t>MPCS</t>
  </si>
  <si>
    <t>MOP</t>
  </si>
  <si>
    <t>SEHS</t>
  </si>
  <si>
    <t>TOTAL</t>
  </si>
  <si>
    <t>FACT. ACES</t>
  </si>
  <si>
    <t>Nº DUA</t>
  </si>
  <si>
    <t>FECHA DUA</t>
  </si>
  <si>
    <t>CODIGO</t>
  </si>
  <si>
    <t>TITULO</t>
  </si>
  <si>
    <t>FAMILIA</t>
  </si>
  <si>
    <t>CANTIDAD</t>
  </si>
  <si>
    <t>P.U. $</t>
  </si>
  <si>
    <t>TOTAL $</t>
  </si>
  <si>
    <t>TOTAL PEN</t>
  </si>
  <si>
    <t>PROPORCION Q</t>
  </si>
  <si>
    <t>FLETE</t>
  </si>
  <si>
    <t>CODIGO SEHS</t>
  </si>
  <si>
    <t>PRECIO DE FACTURACION</t>
  </si>
  <si>
    <t>COSTO</t>
  </si>
  <si>
    <t>COSTO UNITARIO</t>
  </si>
  <si>
    <t>SEGURO</t>
  </si>
  <si>
    <t>GASTOS DE IMPORTACION</t>
  </si>
  <si>
    <t>TOTAL USD</t>
  </si>
  <si>
    <t>GASTOS DE FLETE</t>
  </si>
  <si>
    <t>TOTAL GASTOS IMPORTACION</t>
  </si>
  <si>
    <t>GASTOS DE ADUANAS</t>
  </si>
  <si>
    <t>TOTAL LIQUIDACION ADUANAS</t>
  </si>
  <si>
    <t>ALMACÉN</t>
  </si>
  <si>
    <t>TOTAL FLETE</t>
  </si>
  <si>
    <t>USD</t>
  </si>
  <si>
    <t>PEN</t>
  </si>
  <si>
    <t xml:space="preserve">CANTIDAD </t>
  </si>
  <si>
    <t>TOTAL US$</t>
  </si>
  <si>
    <t>TOTAL S/.</t>
  </si>
  <si>
    <t>PERCEP.</t>
  </si>
  <si>
    <t>IGV</t>
  </si>
  <si>
    <t>ADUANA</t>
  </si>
  <si>
    <t>1136001/7114</t>
  </si>
  <si>
    <t>APCS</t>
  </si>
  <si>
    <t xml:space="preserve">                   -  </t>
  </si>
  <si>
    <t xml:space="preserve">           -  </t>
  </si>
  <si>
    <t>1136001/7312</t>
  </si>
  <si>
    <t>1136001/7412</t>
  </si>
  <si>
    <t>1136001/7512</t>
  </si>
  <si>
    <t>1136001/7712</t>
  </si>
  <si>
    <t>1136001/7912</t>
  </si>
  <si>
    <t>1136001/7012</t>
  </si>
  <si>
    <t>1141001/Titulos Varios</t>
  </si>
  <si>
    <t>ALMACEN</t>
  </si>
  <si>
    <t xml:space="preserve">                    -  </t>
  </si>
  <si>
    <t>ACES</t>
  </si>
  <si>
    <t>1139090/ 47</t>
  </si>
  <si>
    <t>2130101/1 (S/. )</t>
  </si>
  <si>
    <t>2130101/1 (S$U )</t>
  </si>
  <si>
    <t>2130101/29</t>
  </si>
  <si>
    <t>Diferencia</t>
  </si>
  <si>
    <t>GAS. IMPORT. + LIQ. ADUANAS</t>
  </si>
  <si>
    <t>Q</t>
  </si>
  <si>
    <t>STOCK UNIDADES</t>
  </si>
  <si>
    <t>DIFERENCIA</t>
  </si>
  <si>
    <t>MATERIAL</t>
  </si>
  <si>
    <t>STOCK</t>
  </si>
  <si>
    <t>CLUB DEL LIBRO 2020</t>
  </si>
  <si>
    <t>0009-00004613</t>
  </si>
  <si>
    <t>21 DIAS PARA CAMBIAR</t>
  </si>
  <si>
    <t>HABITOS DE LA GENTE FELIZ</t>
  </si>
  <si>
    <t>COLPORTAJE</t>
  </si>
  <si>
    <t>REVISTA</t>
  </si>
  <si>
    <t xml:space="preserve">LIQUIDACIÓN DE LA FACTURA 4613 DE ACES </t>
  </si>
  <si>
    <t>T/C 03/11/2020</t>
  </si>
  <si>
    <t>REVISTA VIDA FELIZ</t>
  </si>
  <si>
    <t>LIQUIDACION No. 2020-0000203</t>
  </si>
  <si>
    <t>LIQUIDACION No .2020-0000204</t>
  </si>
  <si>
    <t>SEHS CENTRAL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</si>
</sst>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00\9\-0000"/>
    <numFmt numFmtId="165" formatCode="dd\-mm\-yyyy;@"/>
    <numFmt numFmtId="166" formatCode="dd/mm/yyyy;@"/>
    <numFmt numFmtId="167" formatCode="#,##0.00_ ;\-#,##0.00\ "/>
    <numFmt numFmtId="168" formatCode="_-&quot;S/.&quot;* #,##0.00_-;\-&quot;S/.&quot;* #,##0.00_-;_-&quot;S/.&quot;* &quot;-&quot;??_-;_-@_-"/>
    <numFmt numFmtId="169" formatCode="0_ ;\-0\ "/>
    <numFmt numFmtId="170" formatCode="_-[$$-540A]* #,##0.00_ ;_-[$$-540A]* \-#,##0.00\ ;_-[$$-540A]* &quot;-&quot;??_ ;_-@_ "/>
    <numFmt numFmtId="171" formatCode="0.00000"/>
    <numFmt numFmtId="172" formatCode="_ * #,##0.00_ ;_ * \-#,##0.00_ ;_ * &quot;-&quot;??_ ;_ @_ "/>
    <numFmt numFmtId="173" formatCode="[$$-540A]#,##0.00"/>
    <numFmt numFmtId="174" formatCode="0.0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b/>
      <sz val="14"/>
      <name val="Arial Nova"/>
      <family val="2"/>
    </font>
    <font>
      <sz val="10"/>
      <color rgb="FF000000"/>
      <name val="Arial Nova"/>
      <family val="2"/>
    </font>
    <font>
      <sz val="11"/>
      <color rgb="FF000000"/>
      <name val="Arial Nova"/>
      <family val="2"/>
    </font>
    <font>
      <sz val="14"/>
      <name val="Arial Nova"/>
      <family val="2"/>
    </font>
    <font>
      <b/>
      <sz val="12"/>
      <color theme="0"/>
      <name val="Arial Nova"/>
      <family val="2"/>
    </font>
    <font>
      <b/>
      <sz val="10"/>
      <color theme="0"/>
      <name val="Arial Nova"/>
      <family val="2"/>
    </font>
    <font>
      <b/>
      <sz val="10"/>
      <color rgb="FFFFFF00"/>
      <name val="Arial Nova"/>
      <family val="2"/>
    </font>
    <font>
      <sz val="10"/>
      <color theme="0"/>
      <name val="Arial Nova"/>
      <family val="2"/>
    </font>
    <font>
      <sz val="10"/>
      <name val="Arial Nova"/>
      <family val="2"/>
    </font>
    <font>
      <sz val="10"/>
      <color rgb="FF0000FF"/>
      <name val="Arial Nova"/>
      <family val="2"/>
    </font>
    <font>
      <sz val="10"/>
      <color rgb="FFFFFF00"/>
      <name val="Arial Nova"/>
      <family val="2"/>
    </font>
    <font>
      <b/>
      <sz val="10"/>
      <color rgb="FF000000"/>
      <name val="Arial Nova"/>
      <family val="2"/>
    </font>
    <font>
      <b/>
      <sz val="10"/>
      <name val="Arial Nova"/>
      <family val="2"/>
    </font>
    <font>
      <sz val="10"/>
      <color theme="0" tint="-0.14999847407452621"/>
      <name val="Arial Nova"/>
      <family val="2"/>
    </font>
    <font>
      <b/>
      <sz val="10"/>
      <color theme="0" tint="-0.14999847407452621"/>
      <name val="Arial Nova"/>
      <family val="2"/>
    </font>
    <font>
      <sz val="10"/>
      <color theme="1"/>
      <name val="Arial Nova"/>
      <family val="2"/>
    </font>
    <font>
      <i/>
      <sz val="10"/>
      <color theme="1"/>
      <name val="Arial Nova"/>
      <family val="2"/>
    </font>
    <font>
      <i/>
      <sz val="10"/>
      <name val="Arial Nova"/>
      <family val="2"/>
    </font>
    <font>
      <i/>
      <sz val="10"/>
      <color theme="0" tint="-0.499984740745262"/>
      <name val="Arial Nova"/>
      <family val="2"/>
    </font>
    <font>
      <b/>
      <sz val="9"/>
      <color rgb="FF990000"/>
      <name val="Arial Nova"/>
      <family val="2"/>
    </font>
    <font>
      <b/>
      <sz val="9"/>
      <color theme="1"/>
      <name val="Arial Nova"/>
      <family val="2"/>
    </font>
    <font>
      <sz val="9"/>
      <color theme="1"/>
      <name val="Arial Nova"/>
      <family val="2"/>
    </font>
    <font>
      <b/>
      <sz val="12"/>
      <name val="Arial Nova"/>
      <family val="2"/>
    </font>
    <font>
      <b/>
      <sz val="12"/>
      <color indexed="56"/>
      <name val="Arial Nova"/>
      <family val="2"/>
    </font>
    <font>
      <sz val="12"/>
      <name val="Arial Nova"/>
      <family val="2"/>
    </font>
    <font>
      <sz val="12"/>
      <color indexed="8"/>
      <name val="Arial Nova"/>
      <family val="2"/>
    </font>
  </fonts>
  <fills count="1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8DE5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264F92"/>
        <bgColor indexed="64"/>
      </patternFill>
    </fill>
    <fill>
      <patternFill patternType="solid">
        <fgColor rgb="FF0D7D0D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B86E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000000"/>
        <bgColor indexed="64"/>
      </patternFill>
    </fill>
  </fills>
  <borders count="2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hair">
        <color theme="1" tint="0.249977111117893"/>
      </left>
      <right style="hair">
        <color theme="1" tint="0.249977111117893"/>
      </right>
      <top/>
      <bottom style="hair">
        <color theme="1" tint="0.249977111117893"/>
      </bottom>
      <diagonal/>
    </border>
    <border>
      <left style="hair">
        <color rgb="FF3F3F3F"/>
      </left>
      <right style="hair">
        <color rgb="FF3F3F3F"/>
      </right>
      <top/>
      <bottom style="hair">
        <color rgb="FF3F3F3F"/>
      </bottom>
      <diagonal/>
    </border>
    <border>
      <left style="hair">
        <color theme="1" tint="0.249977111117893"/>
      </left>
      <right style="hair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theme="1" tint="0.34998626667073579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theme="1" tint="0.34998626667073579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theme="1" tint="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14999847407452621"/>
      </left>
      <right/>
      <top style="thin">
        <color theme="1" tint="0.14999847407452621"/>
      </top>
      <bottom style="thin">
        <color theme="1" tint="0.14999847407452621"/>
      </bottom>
      <diagonal/>
    </border>
    <border>
      <left/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</cellStyleXfs>
  <cellXfs count="127">
    <xf numFmtId="0" fontId="0" fillId="0" borderId="0" xfId="0"/>
    <xf numFmtId="0" fontId="4" fillId="0" borderId="0" xfId="1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2" applyFont="1" applyAlignment="1">
      <alignment vertical="center" wrapText="1"/>
    </xf>
    <xf numFmtId="0" fontId="5" fillId="0" borderId="3" xfId="2" applyFont="1" applyBorder="1" applyAlignment="1">
      <alignment horizontal="left" vertical="center"/>
    </xf>
    <xf numFmtId="0" fontId="5" fillId="0" borderId="3" xfId="2" applyFont="1" applyBorder="1" applyAlignment="1">
      <alignment vertical="center"/>
    </xf>
    <xf numFmtId="3" fontId="11" fillId="17" borderId="3" xfId="2" applyNumberFormat="1" applyFont="1" applyFill="1" applyBorder="1" applyAlignment="1">
      <alignment horizontal="right" vertical="center"/>
    </xf>
    <xf numFmtId="4" fontId="5" fillId="0" borderId="3" xfId="2" applyNumberFormat="1" applyFont="1" applyBorder="1" applyAlignment="1">
      <alignment horizontal="right" vertical="center"/>
    </xf>
    <xf numFmtId="167" fontId="5" fillId="0" borderId="3" xfId="2" applyNumberFormat="1" applyFont="1" applyBorder="1" applyAlignment="1">
      <alignment vertical="center"/>
    </xf>
    <xf numFmtId="168" fontId="5" fillId="0" borderId="3" xfId="2" applyNumberFormat="1" applyFont="1" applyBorder="1" applyAlignment="1">
      <alignment vertical="center"/>
    </xf>
    <xf numFmtId="10" fontId="5" fillId="0" borderId="3" xfId="3" applyNumberFormat="1" applyFont="1" applyBorder="1" applyAlignment="1">
      <alignment vertical="center"/>
    </xf>
    <xf numFmtId="169" fontId="12" fillId="5" borderId="3" xfId="2" applyNumberFormat="1" applyFont="1" applyFill="1" applyBorder="1" applyAlignment="1">
      <alignment vertical="center"/>
    </xf>
    <xf numFmtId="167" fontId="13" fillId="6" borderId="4" xfId="2" applyNumberFormat="1" applyFont="1" applyFill="1" applyBorder="1" applyAlignment="1">
      <alignment vertical="center"/>
    </xf>
    <xf numFmtId="168" fontId="11" fillId="17" borderId="3" xfId="2" applyNumberFormat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168" fontId="5" fillId="0" borderId="3" xfId="0" applyNumberFormat="1" applyFont="1" applyBorder="1" applyAlignment="1">
      <alignment vertical="center"/>
    </xf>
    <xf numFmtId="3" fontId="14" fillId="18" borderId="3" xfId="0" applyNumberFormat="1" applyFont="1" applyFill="1" applyBorder="1" applyAlignment="1">
      <alignment vertical="center"/>
    </xf>
    <xf numFmtId="168" fontId="14" fillId="18" borderId="3" xfId="0" applyNumberFormat="1" applyFont="1" applyFill="1" applyBorder="1" applyAlignment="1">
      <alignment vertical="center"/>
    </xf>
    <xf numFmtId="0" fontId="11" fillId="0" borderId="0" xfId="2" applyFont="1" applyAlignment="1">
      <alignment vertical="center"/>
    </xf>
    <xf numFmtId="168" fontId="5" fillId="0" borderId="0" xfId="0" applyNumberFormat="1" applyFont="1" applyAlignment="1">
      <alignment vertical="center"/>
    </xf>
    <xf numFmtId="0" fontId="15" fillId="0" borderId="5" xfId="2" applyFont="1" applyBorder="1" applyAlignment="1">
      <alignment vertical="center"/>
    </xf>
    <xf numFmtId="3" fontId="9" fillId="17" borderId="5" xfId="2" applyNumberFormat="1" applyFont="1" applyFill="1" applyBorder="1" applyAlignment="1">
      <alignment vertical="center"/>
    </xf>
    <xf numFmtId="167" fontId="15" fillId="0" borderId="5" xfId="2" applyNumberFormat="1" applyFont="1" applyBorder="1" applyAlignment="1">
      <alignment vertical="center"/>
    </xf>
    <xf numFmtId="168" fontId="15" fillId="0" borderId="5" xfId="2" applyNumberFormat="1" applyFont="1" applyBorder="1" applyAlignment="1">
      <alignment vertical="center"/>
    </xf>
    <xf numFmtId="10" fontId="15" fillId="0" borderId="5" xfId="3" applyNumberFormat="1" applyFont="1" applyBorder="1" applyAlignment="1">
      <alignment vertical="center"/>
    </xf>
    <xf numFmtId="168" fontId="9" fillId="17" borderId="5" xfId="2" applyNumberFormat="1" applyFont="1" applyFill="1" applyBorder="1" applyAlignment="1">
      <alignment vertical="center"/>
    </xf>
    <xf numFmtId="3" fontId="15" fillId="0" borderId="5" xfId="0" applyNumberFormat="1" applyFont="1" applyBorder="1" applyAlignment="1">
      <alignment vertical="center"/>
    </xf>
    <xf numFmtId="168" fontId="15" fillId="0" borderId="5" xfId="0" applyNumberFormat="1" applyFont="1" applyBorder="1" applyAlignment="1">
      <alignment vertical="center"/>
    </xf>
    <xf numFmtId="3" fontId="10" fillId="18" borderId="5" xfId="0" applyNumberFormat="1" applyFont="1" applyFill="1" applyBorder="1" applyAlignment="1">
      <alignment vertical="center"/>
    </xf>
    <xf numFmtId="168" fontId="10" fillId="18" borderId="5" xfId="0" applyNumberFormat="1" applyFont="1" applyFill="1" applyBorder="1" applyAlignment="1">
      <alignment vertical="center"/>
    </xf>
    <xf numFmtId="170" fontId="5" fillId="0" borderId="0" xfId="2" applyNumberFormat="1" applyFont="1" applyAlignment="1">
      <alignment vertical="center"/>
    </xf>
    <xf numFmtId="168" fontId="5" fillId="0" borderId="0" xfId="2" applyNumberFormat="1" applyFont="1" applyAlignment="1">
      <alignment vertical="center"/>
    </xf>
    <xf numFmtId="0" fontId="15" fillId="7" borderId="0" xfId="2" applyFont="1" applyFill="1" applyAlignment="1">
      <alignment vertical="center"/>
    </xf>
    <xf numFmtId="0" fontId="5" fillId="0" borderId="6" xfId="2" applyFont="1" applyBorder="1" applyAlignment="1">
      <alignment vertical="center"/>
    </xf>
    <xf numFmtId="170" fontId="5" fillId="0" borderId="6" xfId="2" applyNumberFormat="1" applyFont="1" applyBorder="1" applyAlignment="1">
      <alignment vertical="center"/>
    </xf>
    <xf numFmtId="168" fontId="5" fillId="0" borderId="6" xfId="2" applyNumberFormat="1" applyFont="1" applyBorder="1" applyAlignment="1">
      <alignment vertical="center"/>
    </xf>
    <xf numFmtId="0" fontId="15" fillId="0" borderId="0" xfId="2" applyFont="1" applyAlignment="1">
      <alignment vertical="center"/>
    </xf>
    <xf numFmtId="0" fontId="15" fillId="0" borderId="6" xfId="2" applyFont="1" applyBorder="1" applyAlignment="1">
      <alignment vertical="center"/>
    </xf>
    <xf numFmtId="170" fontId="15" fillId="0" borderId="6" xfId="2" applyNumberFormat="1" applyFont="1" applyBorder="1" applyAlignment="1">
      <alignment vertical="center"/>
    </xf>
    <xf numFmtId="168" fontId="15" fillId="0" borderId="6" xfId="2" applyNumberFormat="1" applyFont="1" applyBorder="1" applyAlignment="1">
      <alignment vertical="center"/>
    </xf>
    <xf numFmtId="4" fontId="5" fillId="0" borderId="0" xfId="2" applyNumberFormat="1" applyFont="1" applyAlignment="1">
      <alignment vertical="center"/>
    </xf>
    <xf numFmtId="0" fontId="15" fillId="0" borderId="7" xfId="2" applyFont="1" applyBorder="1" applyAlignment="1">
      <alignment horizontal="left" vertical="center"/>
    </xf>
    <xf numFmtId="0" fontId="15" fillId="0" borderId="7" xfId="2" applyFont="1" applyBorder="1" applyAlignment="1">
      <alignment horizontal="center" vertical="center"/>
    </xf>
    <xf numFmtId="0" fontId="15" fillId="0" borderId="0" xfId="2" applyFont="1" applyAlignment="1">
      <alignment horizontal="left" vertical="center"/>
    </xf>
    <xf numFmtId="0" fontId="15" fillId="5" borderId="7" xfId="2" applyFont="1" applyFill="1" applyBorder="1" applyAlignment="1">
      <alignment vertical="center"/>
    </xf>
    <xf numFmtId="168" fontId="15" fillId="5" borderId="7" xfId="2" applyNumberFormat="1" applyFont="1" applyFill="1" applyBorder="1" applyAlignment="1">
      <alignment vertical="center"/>
    </xf>
    <xf numFmtId="0" fontId="17" fillId="8" borderId="0" xfId="2" applyFont="1" applyFill="1" applyAlignment="1">
      <alignment vertical="center"/>
    </xf>
    <xf numFmtId="168" fontId="17" fillId="8" borderId="8" xfId="2" applyNumberFormat="1" applyFont="1" applyFill="1" applyBorder="1" applyAlignment="1">
      <alignment vertical="center"/>
    </xf>
    <xf numFmtId="171" fontId="18" fillId="8" borderId="0" xfId="2" applyNumberFormat="1" applyFont="1" applyFill="1" applyAlignment="1">
      <alignment vertical="center"/>
    </xf>
    <xf numFmtId="10" fontId="5" fillId="0" borderId="0" xfId="3" applyNumberFormat="1" applyFont="1" applyAlignment="1">
      <alignment vertical="center"/>
    </xf>
    <xf numFmtId="168" fontId="17" fillId="8" borderId="0" xfId="2" applyNumberFormat="1" applyFont="1" applyFill="1" applyAlignment="1">
      <alignment vertical="center"/>
    </xf>
    <xf numFmtId="172" fontId="19" fillId="0" borderId="9" xfId="4" applyFont="1" applyBorder="1" applyAlignment="1">
      <alignment vertical="center"/>
    </xf>
    <xf numFmtId="172" fontId="20" fillId="2" borderId="10" xfId="4" applyFont="1" applyFill="1" applyBorder="1" applyAlignment="1">
      <alignment horizontal="center" vertical="center"/>
    </xf>
    <xf numFmtId="172" fontId="19" fillId="0" borderId="10" xfId="4" applyFont="1" applyBorder="1" applyAlignment="1">
      <alignment horizontal="center" vertical="center"/>
    </xf>
    <xf numFmtId="172" fontId="19" fillId="0" borderId="11" xfId="4" applyFont="1" applyBorder="1" applyAlignment="1">
      <alignment vertical="center"/>
    </xf>
    <xf numFmtId="0" fontId="15" fillId="9" borderId="12" xfId="2" applyFont="1" applyFill="1" applyBorder="1" applyAlignment="1">
      <alignment horizontal="center" vertical="center" wrapText="1"/>
    </xf>
    <xf numFmtId="0" fontId="12" fillId="0" borderId="13" xfId="5" applyFont="1" applyBorder="1" applyAlignment="1">
      <alignment horizontal="left" vertical="center"/>
    </xf>
    <xf numFmtId="170" fontId="21" fillId="2" borderId="0" xfId="5" applyNumberFormat="1" applyFont="1" applyFill="1" applyAlignment="1">
      <alignment vertical="center"/>
    </xf>
    <xf numFmtId="4" fontId="16" fillId="0" borderId="0" xfId="5" applyNumberFormat="1" applyFont="1" applyAlignment="1">
      <alignment vertical="center"/>
    </xf>
    <xf numFmtId="4" fontId="22" fillId="0" borderId="14" xfId="5" applyNumberFormat="1" applyFont="1" applyBorder="1" applyAlignment="1">
      <alignment horizontal="right" vertical="center"/>
    </xf>
    <xf numFmtId="0" fontId="5" fillId="2" borderId="0" xfId="2" applyFont="1" applyFill="1" applyAlignment="1">
      <alignment vertical="center"/>
    </xf>
    <xf numFmtId="3" fontId="5" fillId="2" borderId="0" xfId="2" applyNumberFormat="1" applyFont="1" applyFill="1" applyAlignment="1">
      <alignment vertical="center"/>
    </xf>
    <xf numFmtId="173" fontId="5" fillId="2" borderId="0" xfId="2" applyNumberFormat="1" applyFont="1" applyFill="1" applyAlignment="1">
      <alignment vertical="center"/>
    </xf>
    <xf numFmtId="4" fontId="5" fillId="2" borderId="0" xfId="2" applyNumberFormat="1" applyFont="1" applyFill="1" applyAlignment="1">
      <alignment vertical="center"/>
    </xf>
    <xf numFmtId="4" fontId="21" fillId="2" borderId="0" xfId="5" applyNumberFormat="1" applyFont="1" applyFill="1" applyAlignment="1">
      <alignment vertical="center"/>
    </xf>
    <xf numFmtId="4" fontId="12" fillId="0" borderId="14" xfId="5" applyNumberFormat="1" applyFont="1" applyBorder="1" applyAlignment="1">
      <alignment vertical="center"/>
    </xf>
    <xf numFmtId="4" fontId="12" fillId="0" borderId="0" xfId="5" applyNumberFormat="1" applyFont="1" applyAlignment="1">
      <alignment vertical="center"/>
    </xf>
    <xf numFmtId="0" fontId="15" fillId="9" borderId="7" xfId="2" applyFont="1" applyFill="1" applyBorder="1" applyAlignment="1">
      <alignment vertical="center"/>
    </xf>
    <xf numFmtId="3" fontId="15" fillId="9" borderId="7" xfId="2" applyNumberFormat="1" applyFont="1" applyFill="1" applyBorder="1" applyAlignment="1">
      <alignment vertical="center"/>
    </xf>
    <xf numFmtId="173" fontId="15" fillId="9" borderId="7" xfId="2" applyNumberFormat="1" applyFont="1" applyFill="1" applyBorder="1" applyAlignment="1">
      <alignment vertical="center"/>
    </xf>
    <xf numFmtId="4" fontId="15" fillId="9" borderId="7" xfId="2" applyNumberFormat="1" applyFont="1" applyFill="1" applyBorder="1" applyAlignment="1">
      <alignment vertical="center"/>
    </xf>
    <xf numFmtId="4" fontId="16" fillId="0" borderId="14" xfId="5" applyNumberFormat="1" applyFont="1" applyBorder="1" applyAlignment="1">
      <alignment vertical="center"/>
    </xf>
    <xf numFmtId="174" fontId="21" fillId="2" borderId="0" xfId="5" applyNumberFormat="1" applyFont="1" applyFill="1" applyAlignment="1">
      <alignment vertical="center"/>
    </xf>
    <xf numFmtId="0" fontId="16" fillId="0" borderId="13" xfId="5" applyFont="1" applyBorder="1" applyAlignment="1">
      <alignment horizontal="center" vertical="center"/>
    </xf>
    <xf numFmtId="0" fontId="12" fillId="0" borderId="15" xfId="5" applyFont="1" applyBorder="1" applyAlignment="1">
      <alignment horizontal="center" vertical="center"/>
    </xf>
    <xf numFmtId="170" fontId="21" fillId="2" borderId="16" xfId="5" applyNumberFormat="1" applyFont="1" applyFill="1" applyBorder="1" applyAlignment="1">
      <alignment vertical="center"/>
    </xf>
    <xf numFmtId="4" fontId="16" fillId="0" borderId="16" xfId="5" applyNumberFormat="1" applyFont="1" applyBorder="1" applyAlignment="1">
      <alignment vertical="center"/>
    </xf>
    <xf numFmtId="4" fontId="16" fillId="0" borderId="17" xfId="5" applyNumberFormat="1" applyFont="1" applyBorder="1" applyAlignment="1">
      <alignment vertical="center"/>
    </xf>
    <xf numFmtId="0" fontId="23" fillId="3" borderId="1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3" fontId="25" fillId="0" borderId="1" xfId="0" applyNumberFormat="1" applyFont="1" applyBorder="1" applyAlignment="1">
      <alignment vertical="center" wrapText="1"/>
    </xf>
    <xf numFmtId="3" fontId="25" fillId="0" borderId="0" xfId="0" applyNumberFormat="1" applyFont="1" applyAlignment="1">
      <alignment vertical="center"/>
    </xf>
    <xf numFmtId="3" fontId="25" fillId="0" borderId="1" xfId="0" applyNumberFormat="1" applyFont="1" applyFill="1" applyBorder="1" applyAlignment="1">
      <alignment horizontal="center" vertical="center"/>
    </xf>
    <xf numFmtId="3" fontId="25" fillId="0" borderId="0" xfId="0" applyNumberFormat="1" applyFont="1" applyBorder="1" applyAlignment="1">
      <alignment vertical="center"/>
    </xf>
    <xf numFmtId="3" fontId="24" fillId="4" borderId="1" xfId="0" applyNumberFormat="1" applyFont="1" applyFill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6" fillId="0" borderId="0" xfId="1" applyFont="1" applyAlignment="1">
      <alignment vertical="center"/>
    </xf>
    <xf numFmtId="0" fontId="27" fillId="0" borderId="0" xfId="2" applyFont="1" applyAlignment="1">
      <alignment horizontal="left" vertical="center"/>
    </xf>
    <xf numFmtId="0" fontId="28" fillId="0" borderId="0" xfId="1" applyFont="1" applyAlignment="1">
      <alignment vertical="center"/>
    </xf>
    <xf numFmtId="164" fontId="29" fillId="0" borderId="0" xfId="2" quotePrefix="1" applyNumberFormat="1" applyFont="1" applyAlignment="1">
      <alignment horizontal="left" vertical="center"/>
    </xf>
    <xf numFmtId="165" fontId="29" fillId="0" borderId="0" xfId="2" applyNumberFormat="1" applyFont="1" applyAlignment="1">
      <alignment horizontal="left" vertical="center"/>
    </xf>
    <xf numFmtId="166" fontId="29" fillId="0" borderId="0" xfId="2" applyNumberFormat="1" applyFont="1" applyAlignment="1">
      <alignment horizontal="left" vertical="center"/>
    </xf>
    <xf numFmtId="168" fontId="16" fillId="0" borderId="5" xfId="2" applyNumberFormat="1" applyFont="1" applyFill="1" applyBorder="1" applyAlignment="1">
      <alignment vertical="center"/>
    </xf>
    <xf numFmtId="0" fontId="8" fillId="16" borderId="18" xfId="0" applyFont="1" applyFill="1" applyBorder="1" applyAlignment="1">
      <alignment horizontal="center" vertical="center" wrapText="1"/>
    </xf>
    <xf numFmtId="0" fontId="8" fillId="16" borderId="19" xfId="0" applyFont="1" applyFill="1" applyBorder="1" applyAlignment="1">
      <alignment horizontal="center" vertical="center" wrapText="1"/>
    </xf>
    <xf numFmtId="0" fontId="9" fillId="17" borderId="2" xfId="2" applyFont="1" applyFill="1" applyBorder="1" applyAlignment="1">
      <alignment horizontal="center" vertical="center" wrapText="1"/>
    </xf>
    <xf numFmtId="0" fontId="8" fillId="10" borderId="18" xfId="0" applyFont="1" applyFill="1" applyBorder="1" applyAlignment="1">
      <alignment horizontal="center" vertical="center" wrapText="1"/>
    </xf>
    <xf numFmtId="0" fontId="8" fillId="10" borderId="19" xfId="0" applyFont="1" applyFill="1" applyBorder="1" applyAlignment="1">
      <alignment horizontal="center" vertical="center" wrapText="1"/>
    </xf>
    <xf numFmtId="0" fontId="8" fillId="11" borderId="18" xfId="0" applyFont="1" applyFill="1" applyBorder="1" applyAlignment="1">
      <alignment horizontal="center" vertical="center" wrapText="1"/>
    </xf>
    <xf numFmtId="0" fontId="8" fillId="11" borderId="19" xfId="0" applyFont="1" applyFill="1" applyBorder="1" applyAlignment="1">
      <alignment horizontal="center" vertical="center" wrapText="1"/>
    </xf>
    <xf numFmtId="0" fontId="8" fillId="12" borderId="18" xfId="0" applyFont="1" applyFill="1" applyBorder="1" applyAlignment="1">
      <alignment horizontal="center" vertical="center" wrapText="1"/>
    </xf>
    <xf numFmtId="0" fontId="8" fillId="12" borderId="19" xfId="0" applyFont="1" applyFill="1" applyBorder="1" applyAlignment="1">
      <alignment horizontal="center" vertical="center" wrapText="1"/>
    </xf>
    <xf numFmtId="0" fontId="8" fillId="13" borderId="18" xfId="0" applyFont="1" applyFill="1" applyBorder="1" applyAlignment="1">
      <alignment horizontal="center" vertical="center" wrapText="1"/>
    </xf>
    <xf numFmtId="0" fontId="8" fillId="13" borderId="19" xfId="0" applyFont="1" applyFill="1" applyBorder="1" applyAlignment="1">
      <alignment horizontal="center" vertical="center" wrapText="1"/>
    </xf>
    <xf numFmtId="0" fontId="8" fillId="14" borderId="18" xfId="0" applyFont="1" applyFill="1" applyBorder="1" applyAlignment="1">
      <alignment horizontal="center" vertical="center" wrapText="1"/>
    </xf>
    <xf numFmtId="0" fontId="8" fillId="14" borderId="19" xfId="0" applyFont="1" applyFill="1" applyBorder="1" applyAlignment="1">
      <alignment horizontal="center" vertical="center" wrapText="1"/>
    </xf>
    <xf numFmtId="0" fontId="8" fillId="15" borderId="18" xfId="0" applyFont="1" applyFill="1" applyBorder="1" applyAlignment="1">
      <alignment horizontal="center" vertical="center" wrapText="1"/>
    </xf>
    <xf numFmtId="0" fontId="8" fillId="15" borderId="19" xfId="0" applyFont="1" applyFill="1" applyBorder="1" applyAlignment="1">
      <alignment horizontal="center" vertical="center" wrapText="1"/>
    </xf>
    <xf numFmtId="0" fontId="9" fillId="12" borderId="12" xfId="0" applyFont="1" applyFill="1" applyBorder="1" applyAlignment="1">
      <alignment horizontal="center" vertical="center" wrapText="1"/>
    </xf>
    <xf numFmtId="167" fontId="9" fillId="17" borderId="2" xfId="2" applyNumberFormat="1" applyFont="1" applyFill="1" applyBorder="1" applyAlignment="1">
      <alignment horizontal="center" vertical="center" wrapText="1"/>
    </xf>
    <xf numFmtId="0" fontId="9" fillId="17" borderId="18" xfId="2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9" fillId="11" borderId="12" xfId="0" applyFont="1" applyFill="1" applyBorder="1" applyAlignment="1">
      <alignment horizontal="center" vertical="center" wrapText="1"/>
    </xf>
    <xf numFmtId="0" fontId="9" fillId="16" borderId="12" xfId="0" applyFont="1" applyFill="1" applyBorder="1" applyAlignment="1">
      <alignment horizontal="center" vertical="center" wrapText="1"/>
    </xf>
    <xf numFmtId="0" fontId="10" fillId="18" borderId="12" xfId="0" applyFont="1" applyFill="1" applyBorder="1" applyAlignment="1">
      <alignment horizontal="center" vertical="center" wrapText="1"/>
    </xf>
    <xf numFmtId="0" fontId="9" fillId="13" borderId="12" xfId="0" applyFont="1" applyFill="1" applyBorder="1" applyAlignment="1">
      <alignment horizontal="center" vertical="center" wrapText="1"/>
    </xf>
    <xf numFmtId="0" fontId="9" fillId="14" borderId="12" xfId="0" applyFont="1" applyFill="1" applyBorder="1" applyAlignment="1">
      <alignment horizontal="center" vertical="center" wrapText="1"/>
    </xf>
    <xf numFmtId="0" fontId="9" fillId="15" borderId="12" xfId="0" applyFont="1" applyFill="1" applyBorder="1" applyAlignment="1">
      <alignment horizontal="center" vertical="center" wrapText="1"/>
    </xf>
  </cellXfs>
  <cellStyles count="6">
    <cellStyle name="Millares 2" xfId="4" xr:uid="{6E8EF021-BE4E-4C0B-A319-4BB71435E06B}"/>
    <cellStyle name="Normal" xfId="0" builtinId="0"/>
    <cellStyle name="Normal 2" xfId="1" xr:uid="{29753EAD-9527-4183-A7F3-7E70F91E0968}"/>
    <cellStyle name="Normal 3" xfId="2" xr:uid="{4222C6AE-5798-4247-8CE2-886D6767DCBD}"/>
    <cellStyle name="Normal 4" xfId="5" xr:uid="{1EFFB0D2-ED8A-4D1C-8001-BB18B512F5C7}"/>
    <cellStyle name="Porcentaje 2" xfId="3" xr:uid="{77011DE3-A17E-4A8E-8558-0134A7CB38A8}"/>
  </cellStyles>
  <dxfs count="0"/>
  <tableStyles count="0" defaultTableStyle="TableStyleMedium2" defaultPivotStyle="PivotStyleLight16"/>
  <colors>
    <mruColors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D114D-0F57-49A2-AC41-5BABC6E5190F}">
  <sheetPr>
    <pageSetUpPr fitToPage="1"/>
  </sheetPr>
  <dimension ref="A1:AM170"/>
  <sheetViews>
    <sheetView showGridLines="0" tabSelected="1" zoomScale="80" zoomScaleNormal="80" workbookViewId="0">
      <pane xSplit="2" ySplit="9" topLeftCell="F10" activePane="bottomRight" state="frozen"/>
      <selection pane="topRight" activeCell="C1" sqref="C1"/>
      <selection pane="bottomLeft" activeCell="A10" sqref="A10"/>
      <selection pane="bottomRight" activeCell="B10" sqref="B10"/>
    </sheetView>
  </sheetViews>
  <sheetFormatPr baseColWidth="10" defaultColWidth="9.140625" defaultRowHeight="20.100000000000001" customHeight="1" x14ac:dyDescent="0.25"/>
  <cols>
    <col min="1" max="1" width="7.7109375" style="2" customWidth="1"/>
    <col min="2" max="2" width="58" style="2" customWidth="1"/>
    <col min="3" max="4" width="14.7109375" style="2" customWidth="1"/>
    <col min="5" max="5" width="10.7109375" style="2" customWidth="1"/>
    <col min="6" max="7" width="16.7109375" style="2" customWidth="1"/>
    <col min="8" max="8" width="12.7109375" style="2" customWidth="1"/>
    <col min="9" max="9" width="16.7109375" style="2" customWidth="1"/>
    <col min="10" max="10" width="14.7109375" style="2" customWidth="1"/>
    <col min="11" max="12" width="10.7109375" style="2" customWidth="1"/>
    <col min="13" max="13" width="16.7109375" style="2" customWidth="1"/>
    <col min="14" max="14" width="14.7109375" style="2" customWidth="1"/>
    <col min="15" max="15" width="8.7109375" style="7" customWidth="1"/>
    <col min="16" max="16" width="14.7109375" style="7" customWidth="1"/>
    <col min="17" max="17" width="8.7109375" style="7" customWidth="1"/>
    <col min="18" max="18" width="14.7109375" style="7" customWidth="1"/>
    <col min="19" max="19" width="8.7109375" style="7" customWidth="1"/>
    <col min="20" max="20" width="14.7109375" style="7" customWidth="1"/>
    <col min="21" max="21" width="8.7109375" style="7" customWidth="1"/>
    <col min="22" max="22" width="14.7109375" style="7" customWidth="1"/>
    <col min="23" max="23" width="8.7109375" style="7" customWidth="1"/>
    <col min="24" max="24" width="14.7109375" style="7" customWidth="1"/>
    <col min="25" max="25" width="10.28515625" style="7" customWidth="1"/>
    <col min="26" max="26" width="14.7109375" style="7" customWidth="1"/>
    <col min="27" max="27" width="8.7109375" style="7" customWidth="1"/>
    <col min="28" max="28" width="14.7109375" style="7" customWidth="1"/>
    <col min="29" max="29" width="10.7109375" style="7" customWidth="1"/>
    <col min="30" max="30" width="16.7109375" style="7" customWidth="1"/>
    <col min="31" max="31" width="8.140625" style="7" customWidth="1"/>
    <col min="32" max="16384" width="9.140625" style="2"/>
  </cols>
  <sheetData>
    <row r="1" spans="1:39" s="5" customFormat="1" ht="20.100000000000001" customHeight="1" x14ac:dyDescent="0.25">
      <c r="A1" s="95" t="s">
        <v>73</v>
      </c>
      <c r="B1" s="95"/>
      <c r="C1" s="95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5" customFormat="1" ht="20.100000000000001" customHeight="1" x14ac:dyDescent="0.25">
      <c r="A2" s="95"/>
      <c r="B2" s="95"/>
      <c r="C2" s="9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9" s="5" customFormat="1" ht="20.100000000000001" customHeight="1" x14ac:dyDescent="0.25">
      <c r="A3" s="96" t="s">
        <v>9</v>
      </c>
      <c r="B3" s="97"/>
      <c r="C3" s="98" t="s">
        <v>68</v>
      </c>
      <c r="D3" s="6"/>
      <c r="E3" s="6"/>
      <c r="F3" s="6"/>
      <c r="G3" s="6"/>
      <c r="H3" s="6"/>
      <c r="I3" s="6"/>
      <c r="J3" s="6"/>
      <c r="K3" s="6"/>
      <c r="L3" s="6"/>
      <c r="M3" s="6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9" s="5" customFormat="1" ht="20.100000000000001" customHeight="1" x14ac:dyDescent="0.25">
      <c r="A4" s="96" t="s">
        <v>10</v>
      </c>
      <c r="B4" s="97"/>
      <c r="C4" s="99"/>
      <c r="G4" s="6"/>
      <c r="H4" s="6"/>
      <c r="I4" s="6"/>
      <c r="J4" s="6"/>
      <c r="K4" s="6"/>
      <c r="L4" s="6"/>
      <c r="M4" s="6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9" s="5" customFormat="1" ht="20.100000000000001" customHeight="1" x14ac:dyDescent="0.25">
      <c r="A5" s="96" t="s">
        <v>11</v>
      </c>
      <c r="B5" s="97"/>
      <c r="C5" s="100">
        <v>44138</v>
      </c>
      <c r="G5" s="6"/>
      <c r="H5" s="6"/>
      <c r="I5" s="6"/>
      <c r="J5" s="6"/>
      <c r="K5" s="6"/>
      <c r="L5" s="6"/>
      <c r="M5" s="6"/>
      <c r="N5" s="6"/>
      <c r="O5" s="105" t="s">
        <v>0</v>
      </c>
      <c r="P5" s="106"/>
      <c r="Q5" s="107" t="s">
        <v>1</v>
      </c>
      <c r="R5" s="108"/>
      <c r="S5" s="109" t="s">
        <v>3</v>
      </c>
      <c r="T5" s="110"/>
      <c r="U5" s="111" t="s">
        <v>6</v>
      </c>
      <c r="V5" s="112"/>
      <c r="W5" s="113" t="s">
        <v>5</v>
      </c>
      <c r="X5" s="114"/>
      <c r="Y5" s="115" t="s">
        <v>2</v>
      </c>
      <c r="Z5" s="116"/>
      <c r="AA5" s="102" t="s">
        <v>4</v>
      </c>
      <c r="AB5" s="103"/>
      <c r="AC5" s="6"/>
      <c r="AD5" s="6"/>
      <c r="AE5" s="6"/>
    </row>
    <row r="6" spans="1:39" ht="3" customHeight="1" x14ac:dyDescent="0.25"/>
    <row r="7" spans="1:39" s="4" customFormat="1" ht="20.100000000000001" customHeight="1" x14ac:dyDescent="0.25">
      <c r="A7" s="104" t="s">
        <v>12</v>
      </c>
      <c r="B7" s="104" t="s">
        <v>13</v>
      </c>
      <c r="C7" s="104" t="s">
        <v>14</v>
      </c>
      <c r="D7" s="104" t="s">
        <v>15</v>
      </c>
      <c r="E7" s="104" t="s">
        <v>16</v>
      </c>
      <c r="F7" s="104" t="s">
        <v>17</v>
      </c>
      <c r="G7" s="104" t="s">
        <v>18</v>
      </c>
      <c r="H7" s="104" t="s">
        <v>19</v>
      </c>
      <c r="I7" s="104" t="s">
        <v>61</v>
      </c>
      <c r="J7" s="104" t="s">
        <v>20</v>
      </c>
      <c r="K7" s="104" t="s">
        <v>21</v>
      </c>
      <c r="L7" s="118" t="s">
        <v>22</v>
      </c>
      <c r="M7" s="104" t="s">
        <v>23</v>
      </c>
      <c r="N7" s="119" t="s">
        <v>24</v>
      </c>
      <c r="O7" s="120" t="s">
        <v>62</v>
      </c>
      <c r="P7" s="120" t="s">
        <v>23</v>
      </c>
      <c r="Q7" s="121" t="s">
        <v>62</v>
      </c>
      <c r="R7" s="121" t="s">
        <v>23</v>
      </c>
      <c r="S7" s="117" t="s">
        <v>62</v>
      </c>
      <c r="T7" s="117" t="s">
        <v>23</v>
      </c>
      <c r="U7" s="124" t="s">
        <v>62</v>
      </c>
      <c r="V7" s="124" t="s">
        <v>23</v>
      </c>
      <c r="W7" s="125" t="s">
        <v>62</v>
      </c>
      <c r="X7" s="125" t="s">
        <v>23</v>
      </c>
      <c r="Y7" s="126" t="s">
        <v>62</v>
      </c>
      <c r="Z7" s="126" t="s">
        <v>23</v>
      </c>
      <c r="AA7" s="122" t="s">
        <v>62</v>
      </c>
      <c r="AB7" s="122" t="s">
        <v>23</v>
      </c>
      <c r="AC7" s="123" t="s">
        <v>63</v>
      </c>
      <c r="AD7" s="123" t="s">
        <v>64</v>
      </c>
      <c r="AE7" s="8"/>
      <c r="AF7" s="9"/>
      <c r="AG7" s="9"/>
      <c r="AH7" s="9"/>
      <c r="AI7" s="9"/>
      <c r="AJ7" s="9"/>
      <c r="AK7" s="9"/>
      <c r="AL7" s="9"/>
      <c r="AM7" s="9"/>
    </row>
    <row r="8" spans="1:39" s="4" customFormat="1" ht="20.100000000000001" customHeight="1" x14ac:dyDescent="0.25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18"/>
      <c r="M8" s="104"/>
      <c r="N8" s="119"/>
      <c r="O8" s="120"/>
      <c r="P8" s="120"/>
      <c r="Q8" s="121"/>
      <c r="R8" s="121"/>
      <c r="S8" s="117"/>
      <c r="T8" s="117"/>
      <c r="U8" s="124"/>
      <c r="V8" s="124"/>
      <c r="W8" s="125"/>
      <c r="X8" s="125"/>
      <c r="Y8" s="126"/>
      <c r="Z8" s="126"/>
      <c r="AA8" s="122"/>
      <c r="AB8" s="122"/>
      <c r="AC8" s="123"/>
      <c r="AD8" s="123"/>
      <c r="AE8" s="8"/>
      <c r="AF8" s="9"/>
      <c r="AG8" s="9"/>
      <c r="AH8" s="9"/>
      <c r="AI8" s="9"/>
      <c r="AJ8" s="9"/>
      <c r="AK8" s="9"/>
      <c r="AL8" s="9"/>
      <c r="AM8" s="9"/>
    </row>
    <row r="9" spans="1:39" s="4" customFormat="1" ht="20.100000000000001" customHeight="1" x14ac:dyDescent="0.25">
      <c r="A9" s="104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18"/>
      <c r="M9" s="104"/>
      <c r="N9" s="119"/>
      <c r="O9" s="120"/>
      <c r="P9" s="120"/>
      <c r="Q9" s="121"/>
      <c r="R9" s="121"/>
      <c r="S9" s="117"/>
      <c r="T9" s="117"/>
      <c r="U9" s="124"/>
      <c r="V9" s="124"/>
      <c r="W9" s="125"/>
      <c r="X9" s="125"/>
      <c r="Y9" s="126"/>
      <c r="Z9" s="126"/>
      <c r="AA9" s="122"/>
      <c r="AB9" s="122"/>
      <c r="AC9" s="123"/>
      <c r="AD9" s="123"/>
      <c r="AE9" s="8"/>
      <c r="AF9" s="9"/>
      <c r="AG9" s="9"/>
      <c r="AH9" s="9"/>
      <c r="AI9" s="9"/>
      <c r="AJ9" s="9"/>
      <c r="AK9" s="9"/>
      <c r="AL9" s="9"/>
      <c r="AM9" s="9"/>
    </row>
    <row r="10" spans="1:39" s="3" customFormat="1" ht="20.100000000000001" customHeight="1" x14ac:dyDescent="0.25">
      <c r="A10" s="10">
        <v>11844</v>
      </c>
      <c r="B10" s="11" t="s">
        <v>69</v>
      </c>
      <c r="C10" s="11" t="s">
        <v>71</v>
      </c>
      <c r="D10" s="12">
        <v>10000</v>
      </c>
      <c r="E10" s="13">
        <v>2.2999999999999998</v>
      </c>
      <c r="F10" s="14">
        <f>+E10*D10</f>
        <v>23000</v>
      </c>
      <c r="G10" s="15">
        <f>+F10*$C$16</f>
        <v>83191</v>
      </c>
      <c r="H10" s="16">
        <f>+G10/$G$14</f>
        <v>0.81812480814083977</v>
      </c>
      <c r="I10" s="15">
        <f>+$I$14*H10</f>
        <v>8036.990514732116</v>
      </c>
      <c r="J10" s="15">
        <f>+$J$14*H10</f>
        <v>3256.1367364005423</v>
      </c>
      <c r="K10" s="17">
        <v>10843</v>
      </c>
      <c r="L10" s="18"/>
      <c r="M10" s="19">
        <f t="shared" ref="M10" si="0">+J10+I10+G10</f>
        <v>94484.127251132653</v>
      </c>
      <c r="N10" s="15">
        <f>+M10/D10</f>
        <v>9.4484127251132648</v>
      </c>
      <c r="O10" s="20"/>
      <c r="P10" s="21">
        <f t="shared" ref="P10:P12" si="1">+O10*N10</f>
        <v>0</v>
      </c>
      <c r="Q10" s="20"/>
      <c r="R10" s="21">
        <f t="shared" ref="R10:R12" si="2">+Q10*N10</f>
        <v>0</v>
      </c>
      <c r="S10" s="20"/>
      <c r="T10" s="21">
        <f>+S10*N10</f>
        <v>0</v>
      </c>
      <c r="U10" s="20"/>
      <c r="V10" s="21">
        <f t="shared" ref="V10:V12" si="3">+U10*N10</f>
        <v>0</v>
      </c>
      <c r="W10" s="20"/>
      <c r="X10" s="21">
        <f t="shared" ref="X10:X12" si="4">+W10*N10</f>
        <v>0</v>
      </c>
      <c r="Y10" s="20"/>
      <c r="Z10" s="21">
        <f t="shared" ref="Z10:Z12" si="5">+Y10*N10</f>
        <v>0</v>
      </c>
      <c r="AA10" s="20"/>
      <c r="AB10" s="21">
        <f t="shared" ref="AB10:AB12" si="6">+AA10*N10</f>
        <v>0</v>
      </c>
      <c r="AC10" s="22">
        <f>+(O10+W10+Q10+U10+Y10+S10+AA10)-D10</f>
        <v>-10000</v>
      </c>
      <c r="AD10" s="23">
        <f>+(P10+X10+R10+V10+Z10+T10+AB10)-M10</f>
        <v>-94484.127251132653</v>
      </c>
      <c r="AE10" s="7">
        <f>+O10+W10+Q10+U10+Y10+S10+AA10</f>
        <v>0</v>
      </c>
      <c r="AF10" s="2"/>
      <c r="AG10" s="2"/>
      <c r="AH10" s="2"/>
      <c r="AI10" s="2"/>
      <c r="AJ10" s="2"/>
      <c r="AK10" s="2"/>
      <c r="AL10" s="2"/>
      <c r="AM10" s="2"/>
    </row>
    <row r="11" spans="1:39" s="3" customFormat="1" ht="20.100000000000001" customHeight="1" x14ac:dyDescent="0.25">
      <c r="A11" s="10">
        <v>11593</v>
      </c>
      <c r="B11" s="11" t="s">
        <v>70</v>
      </c>
      <c r="C11" s="11" t="s">
        <v>67</v>
      </c>
      <c r="D11" s="12">
        <v>171</v>
      </c>
      <c r="E11" s="13">
        <v>4.17</v>
      </c>
      <c r="F11" s="14">
        <f>+E11*D11</f>
        <v>713.06999999999994</v>
      </c>
      <c r="G11" s="15">
        <f t="shared" ref="G11:G12" si="7">+F11*$C$16</f>
        <v>2579.1741899999997</v>
      </c>
      <c r="H11" s="16">
        <f>+G11/$G$14</f>
        <v>2.5364358997434285E-2</v>
      </c>
      <c r="I11" s="15">
        <f>+$I$14*H11</f>
        <v>249.17116636260997</v>
      </c>
      <c r="J11" s="15">
        <f>+$J$14*H11</f>
        <v>100.95014880978846</v>
      </c>
      <c r="K11" s="17">
        <v>5543</v>
      </c>
      <c r="L11" s="18"/>
      <c r="M11" s="19">
        <f t="shared" ref="M11" si="8">+J11+I11+G11</f>
        <v>2929.2955051723984</v>
      </c>
      <c r="N11" s="15">
        <f>+M11/D11</f>
        <v>17.130383071183616</v>
      </c>
      <c r="O11" s="20"/>
      <c r="P11" s="21">
        <f t="shared" ref="P11" si="9">+O11*N11</f>
        <v>0</v>
      </c>
      <c r="Q11" s="20"/>
      <c r="R11" s="21">
        <f t="shared" ref="R11" si="10">+Q11*N11</f>
        <v>0</v>
      </c>
      <c r="S11" s="20"/>
      <c r="T11" s="21">
        <f>+S11*N11</f>
        <v>0</v>
      </c>
      <c r="U11" s="20"/>
      <c r="V11" s="21">
        <f t="shared" ref="V11" si="11">+U11*N11</f>
        <v>0</v>
      </c>
      <c r="W11" s="20"/>
      <c r="X11" s="21">
        <f t="shared" ref="X11" si="12">+W11*N11</f>
        <v>0</v>
      </c>
      <c r="Y11" s="20"/>
      <c r="Z11" s="21">
        <f t="shared" ref="Z11" si="13">+Y11*N11</f>
        <v>0</v>
      </c>
      <c r="AA11" s="20"/>
      <c r="AB11" s="21">
        <f t="shared" ref="AB11" si="14">+AA11*N11</f>
        <v>0</v>
      </c>
      <c r="AC11" s="22">
        <f>+(O11+W11+Q11+U11+Y11+S11+AA11)-D11</f>
        <v>-171</v>
      </c>
      <c r="AD11" s="23">
        <f>+(P11+X11+R11+V11+Z11+T11+AB11)-M11</f>
        <v>-2929.2955051723984</v>
      </c>
      <c r="AE11" s="7">
        <f>+O11+W11+Q11+U11+Y11+S11+AA11</f>
        <v>0</v>
      </c>
      <c r="AF11" s="2"/>
      <c r="AG11" s="2"/>
      <c r="AH11" s="2"/>
      <c r="AI11" s="2"/>
      <c r="AJ11" s="2"/>
      <c r="AK11" s="2"/>
      <c r="AL11" s="2"/>
      <c r="AM11" s="2"/>
    </row>
    <row r="12" spans="1:39" s="3" customFormat="1" ht="20.100000000000001" customHeight="1" x14ac:dyDescent="0.25">
      <c r="A12" s="10"/>
      <c r="B12" s="11" t="s">
        <v>75</v>
      </c>
      <c r="C12" s="11" t="s">
        <v>72</v>
      </c>
      <c r="D12" s="12">
        <v>10000</v>
      </c>
      <c r="E12" s="13">
        <v>0.44</v>
      </c>
      <c r="F12" s="14">
        <f t="shared" ref="F12" si="15">+E12*D12</f>
        <v>4400</v>
      </c>
      <c r="G12" s="15">
        <f t="shared" si="7"/>
        <v>15914.8</v>
      </c>
      <c r="H12" s="16">
        <f>+G12/$G$14</f>
        <v>0.15651083286172587</v>
      </c>
      <c r="I12" s="15">
        <f>+$I$14*H12</f>
        <v>1537.5112289052745</v>
      </c>
      <c r="J12" s="15">
        <f>+$J$14*H12</f>
        <v>622.91311478966895</v>
      </c>
      <c r="K12" s="17">
        <v>923</v>
      </c>
      <c r="L12" s="18"/>
      <c r="M12" s="19">
        <f t="shared" ref="M12" si="16">+J12+I12+G12</f>
        <v>18075.224343694943</v>
      </c>
      <c r="N12" s="15">
        <f>+M12/D12</f>
        <v>1.8075224343694942</v>
      </c>
      <c r="O12" s="20"/>
      <c r="P12" s="21">
        <f t="shared" si="1"/>
        <v>0</v>
      </c>
      <c r="Q12" s="20"/>
      <c r="R12" s="21">
        <f t="shared" si="2"/>
        <v>0</v>
      </c>
      <c r="S12" s="20"/>
      <c r="T12" s="21">
        <f t="shared" ref="T12" si="17">+S12*N12</f>
        <v>0</v>
      </c>
      <c r="U12" s="20"/>
      <c r="V12" s="21">
        <f t="shared" si="3"/>
        <v>0</v>
      </c>
      <c r="W12" s="20"/>
      <c r="X12" s="21">
        <f t="shared" si="4"/>
        <v>0</v>
      </c>
      <c r="Y12" s="20"/>
      <c r="Z12" s="21">
        <f t="shared" si="5"/>
        <v>0</v>
      </c>
      <c r="AA12" s="20"/>
      <c r="AB12" s="21">
        <f t="shared" si="6"/>
        <v>0</v>
      </c>
      <c r="AC12" s="22">
        <f>+(O12+W12+Q12+U12+Y12+S12+AA12)-D12</f>
        <v>-10000</v>
      </c>
      <c r="AD12" s="23">
        <f t="shared" ref="AD12" si="18">+(P12+X12+R12+V12+Z12+T12+AB12)-M12</f>
        <v>-18075.224343694943</v>
      </c>
      <c r="AE12" s="7"/>
      <c r="AF12" s="2"/>
      <c r="AG12" s="2"/>
      <c r="AH12" s="2"/>
      <c r="AI12" s="2"/>
      <c r="AJ12" s="2"/>
      <c r="AK12" s="2"/>
      <c r="AL12" s="2"/>
      <c r="AM12" s="2"/>
    </row>
    <row r="13" spans="1:39" s="3" customFormat="1" ht="5.0999999999999996" customHeight="1" x14ac:dyDescent="0.25">
      <c r="A13" s="2"/>
      <c r="B13" s="2"/>
      <c r="C13" s="2"/>
      <c r="D13" s="24"/>
      <c r="E13" s="2"/>
      <c r="F13" s="2"/>
      <c r="G13" s="2"/>
      <c r="H13" s="2"/>
      <c r="I13" s="2"/>
      <c r="J13" s="2"/>
      <c r="K13" s="2"/>
      <c r="L13" s="2"/>
      <c r="M13" s="24"/>
      <c r="N13" s="2"/>
      <c r="O13" s="7"/>
      <c r="P13" s="7"/>
      <c r="Q13" s="7"/>
      <c r="R13" s="7"/>
      <c r="S13" s="7"/>
      <c r="T13" s="7"/>
      <c r="U13" s="25"/>
      <c r="V13" s="7"/>
      <c r="W13" s="7"/>
      <c r="X13" s="7"/>
      <c r="Y13" s="25"/>
      <c r="Z13" s="7"/>
      <c r="AA13" s="7"/>
      <c r="AB13" s="7"/>
      <c r="AC13" s="7"/>
      <c r="AD13" s="7"/>
      <c r="AE13" s="7"/>
      <c r="AF13" s="2"/>
      <c r="AG13" s="2"/>
      <c r="AH13" s="2"/>
      <c r="AI13" s="2"/>
      <c r="AJ13" s="2"/>
      <c r="AK13" s="2"/>
      <c r="AL13" s="2"/>
      <c r="AM13" s="2"/>
    </row>
    <row r="14" spans="1:39" s="3" customFormat="1" ht="20.100000000000001" customHeight="1" x14ac:dyDescent="0.25">
      <c r="A14" s="26"/>
      <c r="B14" s="26"/>
      <c r="C14" s="26"/>
      <c r="D14" s="27">
        <f>SUM(D10:D13)</f>
        <v>20171</v>
      </c>
      <c r="E14" s="26"/>
      <c r="F14" s="28">
        <f>SUM(F10:F13)</f>
        <v>28113.07</v>
      </c>
      <c r="G14" s="29">
        <f>SUM(G10:G13)</f>
        <v>101684.97419000001</v>
      </c>
      <c r="H14" s="30">
        <f>SUM(H10:H13)</f>
        <v>0.99999999999999989</v>
      </c>
      <c r="I14" s="29">
        <f>+D22+D27</f>
        <v>9823.6729100000011</v>
      </c>
      <c r="J14" s="29">
        <f>+H28</f>
        <v>3980</v>
      </c>
      <c r="K14" s="101"/>
      <c r="L14" s="101"/>
      <c r="M14" s="31">
        <f>SUM(M10:M13)</f>
        <v>115488.6471</v>
      </c>
      <c r="N14" s="29"/>
      <c r="O14" s="32">
        <f t="shared" ref="O14:AD14" si="19">SUM(O10:O12)</f>
        <v>0</v>
      </c>
      <c r="P14" s="33">
        <f t="shared" si="19"/>
        <v>0</v>
      </c>
      <c r="Q14" s="32">
        <f t="shared" si="19"/>
        <v>0</v>
      </c>
      <c r="R14" s="33">
        <f t="shared" si="19"/>
        <v>0</v>
      </c>
      <c r="S14" s="32">
        <f t="shared" si="19"/>
        <v>0</v>
      </c>
      <c r="T14" s="33">
        <f t="shared" si="19"/>
        <v>0</v>
      </c>
      <c r="U14" s="32">
        <f t="shared" si="19"/>
        <v>0</v>
      </c>
      <c r="V14" s="33">
        <f t="shared" si="19"/>
        <v>0</v>
      </c>
      <c r="W14" s="32">
        <f t="shared" si="19"/>
        <v>0</v>
      </c>
      <c r="X14" s="33">
        <f t="shared" si="19"/>
        <v>0</v>
      </c>
      <c r="Y14" s="32">
        <f t="shared" si="19"/>
        <v>0</v>
      </c>
      <c r="Z14" s="33">
        <f t="shared" si="19"/>
        <v>0</v>
      </c>
      <c r="AA14" s="32">
        <f t="shared" si="19"/>
        <v>0</v>
      </c>
      <c r="AB14" s="33">
        <f t="shared" si="19"/>
        <v>0</v>
      </c>
      <c r="AC14" s="34">
        <f t="shared" si="19"/>
        <v>-20171</v>
      </c>
      <c r="AD14" s="35">
        <f t="shared" si="19"/>
        <v>-115488.6471</v>
      </c>
      <c r="AE14" s="7"/>
      <c r="AF14" s="2"/>
      <c r="AG14" s="2"/>
      <c r="AH14" s="2"/>
      <c r="AI14" s="2"/>
      <c r="AJ14" s="2"/>
      <c r="AK14" s="2"/>
      <c r="AL14" s="2"/>
      <c r="AM14" s="2"/>
    </row>
    <row r="15" spans="1:39" s="3" customFormat="1" ht="20.100000000000001" customHeight="1" x14ac:dyDescent="0.25">
      <c r="A15" s="2"/>
      <c r="B15" s="2"/>
      <c r="C15" s="2"/>
      <c r="D15" s="2"/>
      <c r="E15" s="2" t="s">
        <v>20</v>
      </c>
      <c r="F15" s="36">
        <f>+C20</f>
        <v>0</v>
      </c>
      <c r="G15" s="37">
        <f>+D20</f>
        <v>0</v>
      </c>
      <c r="H15" s="2"/>
      <c r="I15" s="37"/>
      <c r="J15" s="37"/>
      <c r="K15" s="37"/>
      <c r="L15" s="37"/>
      <c r="M15" s="37"/>
      <c r="N15" s="3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2"/>
      <c r="AG15" s="2"/>
      <c r="AH15" s="2"/>
      <c r="AI15" s="2"/>
      <c r="AJ15" s="2"/>
      <c r="AK15" s="2"/>
      <c r="AL15" s="2"/>
      <c r="AM15" s="2"/>
    </row>
    <row r="16" spans="1:39" s="3" customFormat="1" ht="20.100000000000001" customHeight="1" thickBot="1" x14ac:dyDescent="0.3">
      <c r="A16" s="2"/>
      <c r="B16" s="38" t="s">
        <v>74</v>
      </c>
      <c r="C16" s="38">
        <v>3.617</v>
      </c>
      <c r="D16" s="2"/>
      <c r="E16" s="39" t="s">
        <v>25</v>
      </c>
      <c r="F16" s="40">
        <f>+C21</f>
        <v>0</v>
      </c>
      <c r="G16" s="41">
        <f>+D21</f>
        <v>0</v>
      </c>
      <c r="H16" s="2"/>
      <c r="I16" s="37"/>
      <c r="J16" s="37"/>
      <c r="K16" s="2"/>
      <c r="L16" s="2"/>
      <c r="M16" s="37"/>
      <c r="N16" s="3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2"/>
      <c r="AG16" s="2"/>
      <c r="AH16" s="2"/>
      <c r="AI16" s="2"/>
      <c r="AJ16" s="2"/>
      <c r="AK16" s="2"/>
      <c r="AL16" s="2"/>
      <c r="AM16" s="2"/>
    </row>
    <row r="17" spans="1:39" s="3" customFormat="1" ht="20.100000000000001" customHeight="1" thickTop="1" thickBot="1" x14ac:dyDescent="0.3">
      <c r="A17" s="2"/>
      <c r="B17" s="42"/>
      <c r="C17" s="42"/>
      <c r="D17" s="2"/>
      <c r="E17" s="43" t="s">
        <v>8</v>
      </c>
      <c r="F17" s="44">
        <f>+SUM(F14:F16)</f>
        <v>28113.07</v>
      </c>
      <c r="G17" s="45">
        <f>+SUM(G14:G16)</f>
        <v>101684.97419000001</v>
      </c>
      <c r="H17" s="2"/>
      <c r="I17" s="37"/>
      <c r="J17" s="37"/>
      <c r="K17" s="37"/>
      <c r="L17" s="37"/>
      <c r="M17" s="37"/>
      <c r="N17" s="3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2"/>
      <c r="AG17" s="2"/>
      <c r="AH17" s="2"/>
      <c r="AI17" s="2"/>
      <c r="AJ17" s="2"/>
      <c r="AK17" s="2"/>
      <c r="AL17" s="2"/>
      <c r="AM17" s="2"/>
    </row>
    <row r="18" spans="1:39" s="3" customFormat="1" ht="20.100000000000001" customHeight="1" thickTop="1" x14ac:dyDescent="0.25">
      <c r="A18" s="2"/>
      <c r="B18" s="2"/>
      <c r="C18" s="2"/>
      <c r="D18" s="2"/>
      <c r="E18" s="2"/>
      <c r="F18" s="2"/>
      <c r="G18" s="46"/>
      <c r="H18" s="2"/>
      <c r="I18" s="2"/>
      <c r="J18" s="2"/>
      <c r="K18" s="2"/>
      <c r="L18" s="2"/>
      <c r="M18" s="37"/>
      <c r="N18" s="2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2"/>
      <c r="AG18" s="2"/>
      <c r="AH18" s="2"/>
      <c r="AI18" s="2"/>
      <c r="AJ18" s="2"/>
      <c r="AK18" s="2"/>
      <c r="AL18" s="2"/>
      <c r="AM18" s="2"/>
    </row>
    <row r="19" spans="1:39" s="3" customFormat="1" ht="20.100000000000001" customHeight="1" x14ac:dyDescent="0.25">
      <c r="A19" s="2"/>
      <c r="B19" s="47" t="s">
        <v>26</v>
      </c>
      <c r="C19" s="48" t="s">
        <v>27</v>
      </c>
      <c r="D19" s="48" t="s">
        <v>18</v>
      </c>
      <c r="E19" s="2"/>
      <c r="F19" s="2"/>
      <c r="G19" s="47" t="s">
        <v>28</v>
      </c>
      <c r="H19" s="48" t="s">
        <v>18</v>
      </c>
      <c r="I19" s="2"/>
      <c r="J19" s="2"/>
      <c r="K19" s="2"/>
      <c r="L19" s="2"/>
      <c r="M19" s="37"/>
      <c r="N19" s="2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2"/>
      <c r="AG19" s="2"/>
      <c r="AH19" s="2"/>
      <c r="AI19" s="2"/>
      <c r="AJ19" s="2"/>
      <c r="AK19" s="2"/>
      <c r="AL19" s="2"/>
      <c r="AM19" s="2"/>
    </row>
    <row r="20" spans="1:39" s="3" customFormat="1" ht="20.100000000000001" customHeight="1" x14ac:dyDescent="0.25">
      <c r="A20" s="2"/>
      <c r="B20" s="2" t="s">
        <v>20</v>
      </c>
      <c r="C20" s="36">
        <v>0</v>
      </c>
      <c r="D20" s="37">
        <f>+C20*C16</f>
        <v>0</v>
      </c>
      <c r="E20" s="2"/>
      <c r="F20" s="49"/>
      <c r="G20" s="2" t="s">
        <v>0</v>
      </c>
      <c r="H20" s="37">
        <v>100</v>
      </c>
      <c r="I20" s="2"/>
      <c r="J20" s="2"/>
      <c r="K20" s="37"/>
      <c r="L20" s="2"/>
      <c r="M20" s="37"/>
      <c r="N20" s="2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2"/>
      <c r="AG20" s="2"/>
      <c r="AH20" s="2"/>
      <c r="AI20" s="2"/>
      <c r="AJ20" s="2"/>
      <c r="AK20" s="2"/>
      <c r="AL20" s="2"/>
      <c r="AM20" s="2"/>
    </row>
    <row r="21" spans="1:39" s="3" customFormat="1" ht="20.100000000000001" customHeight="1" x14ac:dyDescent="0.25">
      <c r="A21" s="2"/>
      <c r="B21" s="2" t="s">
        <v>25</v>
      </c>
      <c r="C21" s="36">
        <v>0</v>
      </c>
      <c r="D21" s="37">
        <f>+C21*C16</f>
        <v>0</v>
      </c>
      <c r="E21" s="2"/>
      <c r="F21" s="49"/>
      <c r="G21" s="2" t="s">
        <v>5</v>
      </c>
      <c r="H21" s="37">
        <v>150</v>
      </c>
      <c r="I21" s="2"/>
      <c r="J21" s="2"/>
      <c r="K21" s="37"/>
      <c r="L21" s="2"/>
      <c r="M21" s="37"/>
      <c r="N21" s="2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2"/>
      <c r="AG21" s="2"/>
      <c r="AH21" s="2"/>
      <c r="AI21" s="2"/>
      <c r="AJ21" s="2"/>
      <c r="AK21" s="2"/>
      <c r="AL21" s="2"/>
      <c r="AM21" s="2"/>
    </row>
    <row r="22" spans="1:39" s="3" customFormat="1" ht="20.100000000000001" customHeight="1" x14ac:dyDescent="0.25">
      <c r="A22" s="2"/>
      <c r="B22" s="50" t="s">
        <v>29</v>
      </c>
      <c r="C22" s="50"/>
      <c r="D22" s="51">
        <f>SUM(D20:D21)</f>
        <v>0</v>
      </c>
      <c r="E22" s="2"/>
      <c r="F22" s="49"/>
      <c r="G22" s="2" t="s">
        <v>1</v>
      </c>
      <c r="H22" s="37">
        <v>590</v>
      </c>
      <c r="I22" s="2"/>
      <c r="J22" s="2"/>
      <c r="K22" s="37"/>
      <c r="L22" s="2"/>
      <c r="M22" s="37"/>
      <c r="N22" s="2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2"/>
      <c r="AG22" s="2"/>
      <c r="AH22" s="2"/>
      <c r="AI22" s="2"/>
      <c r="AJ22" s="2"/>
      <c r="AK22" s="2"/>
      <c r="AL22" s="2"/>
      <c r="AM22" s="2"/>
    </row>
    <row r="23" spans="1:39" s="3" customFormat="1" ht="20.100000000000001" customHeight="1" x14ac:dyDescent="0.25">
      <c r="A23" s="2"/>
      <c r="B23" s="2"/>
      <c r="C23" s="2"/>
      <c r="D23" s="2"/>
      <c r="E23" s="2"/>
      <c r="F23" s="2"/>
      <c r="G23" s="2" t="s">
        <v>3</v>
      </c>
      <c r="H23" s="37">
        <v>835</v>
      </c>
      <c r="I23" s="2"/>
      <c r="J23" s="2"/>
      <c r="K23" s="37"/>
      <c r="L23" s="2"/>
      <c r="M23" s="37"/>
      <c r="N23" s="2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2"/>
      <c r="AG23" s="2"/>
      <c r="AH23" s="2"/>
      <c r="AI23" s="2"/>
      <c r="AJ23" s="2"/>
      <c r="AK23" s="2"/>
      <c r="AL23" s="2"/>
      <c r="AM23" s="2"/>
    </row>
    <row r="24" spans="1:39" s="3" customFormat="1" ht="20.100000000000001" customHeight="1" x14ac:dyDescent="0.25">
      <c r="A24" s="2"/>
      <c r="B24" s="47" t="s">
        <v>30</v>
      </c>
      <c r="C24" s="48" t="s">
        <v>27</v>
      </c>
      <c r="D24" s="48" t="s">
        <v>18</v>
      </c>
      <c r="E24" s="2"/>
      <c r="F24" s="2"/>
      <c r="G24" s="2" t="s">
        <v>6</v>
      </c>
      <c r="H24" s="37">
        <v>685</v>
      </c>
      <c r="I24" s="2"/>
      <c r="J24" s="2"/>
      <c r="K24" s="37"/>
      <c r="L24" s="2"/>
      <c r="M24" s="37"/>
      <c r="N24" s="2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2"/>
      <c r="AG24" s="2"/>
      <c r="AH24" s="2"/>
      <c r="AI24" s="2"/>
      <c r="AJ24" s="2"/>
      <c r="AK24" s="2"/>
      <c r="AL24" s="2"/>
      <c r="AM24" s="2"/>
    </row>
    <row r="25" spans="1:39" s="3" customFormat="1" ht="20.100000000000001" customHeight="1" x14ac:dyDescent="0.25">
      <c r="A25" s="2"/>
      <c r="B25" s="2" t="s">
        <v>76</v>
      </c>
      <c r="C25" s="37"/>
      <c r="D25" s="37">
        <v>3156.71</v>
      </c>
      <c r="E25" s="2"/>
      <c r="F25" s="2"/>
      <c r="G25" s="2" t="s">
        <v>2</v>
      </c>
      <c r="H25" s="37">
        <v>755</v>
      </c>
      <c r="I25" s="2"/>
      <c r="J25" s="2"/>
      <c r="K25" s="37"/>
      <c r="L25" s="2"/>
      <c r="M25" s="37"/>
      <c r="N25" s="2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2"/>
      <c r="AG25" s="2"/>
      <c r="AH25" s="2"/>
      <c r="AI25" s="2"/>
      <c r="AJ25" s="2"/>
      <c r="AK25" s="2"/>
      <c r="AL25" s="2"/>
      <c r="AM25" s="2"/>
    </row>
    <row r="26" spans="1:39" s="3" customFormat="1" ht="20.100000000000001" customHeight="1" x14ac:dyDescent="0.25">
      <c r="A26" s="2"/>
      <c r="B26" s="2" t="s">
        <v>77</v>
      </c>
      <c r="C26" s="36">
        <v>1843.23</v>
      </c>
      <c r="D26" s="37">
        <f>+C26*C16</f>
        <v>6666.9629100000002</v>
      </c>
      <c r="E26" s="2"/>
      <c r="F26" s="2"/>
      <c r="G26" s="2" t="s">
        <v>4</v>
      </c>
      <c r="H26" s="37">
        <v>865</v>
      </c>
      <c r="I26" s="2"/>
      <c r="J26" s="2"/>
      <c r="K26" s="37"/>
      <c r="L26" s="2"/>
      <c r="M26" s="37"/>
      <c r="N26" s="2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2"/>
      <c r="AG26" s="2"/>
      <c r="AH26" s="2"/>
      <c r="AI26" s="2"/>
      <c r="AJ26" s="2"/>
      <c r="AK26" s="2"/>
      <c r="AL26" s="2"/>
      <c r="AM26" s="2"/>
    </row>
    <row r="27" spans="1:39" s="3" customFormat="1" ht="20.100000000000001" customHeight="1" x14ac:dyDescent="0.25">
      <c r="A27" s="2"/>
      <c r="B27" s="50" t="s">
        <v>31</v>
      </c>
      <c r="C27" s="50"/>
      <c r="D27" s="51">
        <f>SUM(D25:D26)</f>
        <v>9823.6729100000011</v>
      </c>
      <c r="E27" s="2"/>
      <c r="F27" s="2"/>
      <c r="G27" s="2" t="s">
        <v>32</v>
      </c>
      <c r="H27" s="37">
        <v>0</v>
      </c>
      <c r="I27" s="2"/>
      <c r="J27" s="2"/>
      <c r="K27" s="37"/>
      <c r="L27" s="2"/>
      <c r="M27" s="2"/>
      <c r="N27" s="2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2"/>
      <c r="AG27" s="2"/>
      <c r="AH27" s="2"/>
      <c r="AI27" s="2"/>
      <c r="AJ27" s="2"/>
      <c r="AK27" s="2"/>
      <c r="AL27" s="2"/>
      <c r="AM27" s="2"/>
    </row>
    <row r="28" spans="1:39" s="3" customFormat="1" ht="20.100000000000001" customHeight="1" x14ac:dyDescent="0.25">
      <c r="A28" s="2"/>
      <c r="B28" s="2"/>
      <c r="C28" s="2"/>
      <c r="D28" s="2"/>
      <c r="E28" s="2"/>
      <c r="F28" s="2"/>
      <c r="G28" s="50" t="s">
        <v>33</v>
      </c>
      <c r="H28" s="51">
        <f>SUM(H20:H27)</f>
        <v>3980</v>
      </c>
      <c r="I28" s="2"/>
      <c r="J28" s="2"/>
      <c r="K28" s="37"/>
      <c r="L28" s="2"/>
      <c r="M28" s="2"/>
      <c r="N28" s="2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2"/>
      <c r="AG28" s="2"/>
      <c r="AH28" s="2"/>
      <c r="AI28" s="2"/>
      <c r="AJ28" s="2"/>
      <c r="AK28" s="2"/>
      <c r="AL28" s="2"/>
      <c r="AM28" s="2"/>
    </row>
    <row r="29" spans="1:39" s="3" customFormat="1" ht="20.100000000000001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37"/>
      <c r="L29" s="2"/>
      <c r="M29" s="2"/>
      <c r="N29" s="2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2"/>
      <c r="AG29" s="2"/>
      <c r="AH29" s="2"/>
      <c r="AI29" s="2"/>
      <c r="AJ29" s="2"/>
      <c r="AK29" s="2"/>
      <c r="AL29" s="2"/>
      <c r="AM29" s="2"/>
    </row>
    <row r="30" spans="1:39" s="3" customFormat="1" ht="20.100000000000001" customHeight="1" x14ac:dyDescent="0.25">
      <c r="A30" s="2"/>
      <c r="B30" s="52"/>
      <c r="C30" s="53">
        <f>+D27+H28+D22</f>
        <v>13803.672910000001</v>
      </c>
      <c r="D30" s="54">
        <f>+C30/C31</f>
        <v>0.13574938696653074</v>
      </c>
      <c r="E30" s="55">
        <f>+D30</f>
        <v>0.13574938696653074</v>
      </c>
      <c r="F30" s="2"/>
      <c r="G30" s="2"/>
      <c r="H30" s="2"/>
      <c r="I30" s="2"/>
      <c r="J30" s="2"/>
      <c r="K30" s="2"/>
      <c r="L30" s="2"/>
      <c r="M30" s="2"/>
      <c r="N30" s="2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2"/>
      <c r="AG30" s="2"/>
      <c r="AH30" s="2"/>
      <c r="AI30" s="2"/>
      <c r="AJ30" s="2"/>
      <c r="AK30" s="2"/>
      <c r="AL30" s="2"/>
      <c r="AM30" s="2"/>
    </row>
    <row r="31" spans="1:39" s="3" customFormat="1" ht="20.100000000000001" customHeight="1" x14ac:dyDescent="0.25">
      <c r="A31" s="2"/>
      <c r="B31" s="52"/>
      <c r="C31" s="56">
        <f>+G14</f>
        <v>101684.97419000001</v>
      </c>
      <c r="D31" s="54"/>
      <c r="E31" s="2"/>
      <c r="F31" s="2"/>
      <c r="G31" s="2"/>
      <c r="H31" s="2"/>
      <c r="I31" s="2"/>
      <c r="J31" s="2"/>
      <c r="K31" s="2"/>
      <c r="L31" s="2"/>
      <c r="M31" s="2"/>
      <c r="N31" s="2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2"/>
      <c r="AG31" s="2"/>
      <c r="AH31" s="2"/>
      <c r="AI31" s="2"/>
      <c r="AJ31" s="2"/>
      <c r="AK31" s="2"/>
      <c r="AL31" s="2"/>
      <c r="AM31" s="2"/>
    </row>
    <row r="32" spans="1:39" s="3" customFormat="1" ht="20.100000000000001" customHeight="1" thickBot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2"/>
      <c r="AG32" s="2"/>
      <c r="AH32" s="2"/>
      <c r="AI32" s="2"/>
      <c r="AJ32" s="2"/>
      <c r="AK32" s="2"/>
      <c r="AL32" s="2"/>
      <c r="AM32" s="2"/>
    </row>
    <row r="33" spans="1:39" s="3" customFormat="1" ht="20.100000000000001" customHeight="1" x14ac:dyDescent="0.25">
      <c r="A33" s="2"/>
      <c r="B33" s="57"/>
      <c r="C33" s="58" t="s">
        <v>34</v>
      </c>
      <c r="D33" s="59" t="s">
        <v>35</v>
      </c>
      <c r="E33" s="60"/>
      <c r="F33" s="2"/>
      <c r="G33" s="61" t="s">
        <v>7</v>
      </c>
      <c r="H33" s="61" t="s">
        <v>36</v>
      </c>
      <c r="I33" s="61" t="s">
        <v>37</v>
      </c>
      <c r="J33" s="61" t="s">
        <v>38</v>
      </c>
      <c r="K33" s="61" t="s">
        <v>39</v>
      </c>
      <c r="L33" s="61" t="s">
        <v>40</v>
      </c>
      <c r="M33" s="61" t="s">
        <v>20</v>
      </c>
      <c r="N33" s="61" t="s">
        <v>41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2"/>
      <c r="AG33" s="2"/>
      <c r="AH33" s="2"/>
      <c r="AI33" s="2"/>
      <c r="AJ33" s="2"/>
      <c r="AK33" s="2"/>
      <c r="AL33" s="2"/>
      <c r="AM33" s="2"/>
    </row>
    <row r="34" spans="1:39" s="3" customFormat="1" ht="20.100000000000001" customHeight="1" x14ac:dyDescent="0.25">
      <c r="A34" s="2"/>
      <c r="B34" s="62" t="s">
        <v>42</v>
      </c>
      <c r="C34" s="63" t="e">
        <f t="shared" ref="C34:C40" si="20">+D34/$C$16</f>
        <v>#REF!</v>
      </c>
      <c r="D34" s="64" t="e">
        <f>+J35</f>
        <v>#REF!</v>
      </c>
      <c r="E34" s="65" t="s">
        <v>5</v>
      </c>
      <c r="F34" s="2"/>
      <c r="G34" s="66" t="s">
        <v>43</v>
      </c>
      <c r="H34" s="67" t="e">
        <f>+#REF!</f>
        <v>#REF!</v>
      </c>
      <c r="I34" s="68" t="e">
        <f>+#REF!/$C$16</f>
        <v>#REF!</v>
      </c>
      <c r="J34" s="69" t="e">
        <f>+#REF!</f>
        <v>#REF!</v>
      </c>
      <c r="K34" s="66" t="s">
        <v>44</v>
      </c>
      <c r="L34" s="66" t="s">
        <v>45</v>
      </c>
      <c r="M34" s="69">
        <v>975</v>
      </c>
      <c r="N34" s="69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2"/>
      <c r="AG34" s="2"/>
      <c r="AH34" s="2"/>
      <c r="AI34" s="2"/>
      <c r="AJ34" s="2"/>
      <c r="AK34" s="2"/>
      <c r="AL34" s="2"/>
      <c r="AM34" s="2"/>
    </row>
    <row r="35" spans="1:39" s="3" customFormat="1" ht="20.100000000000001" customHeight="1" x14ac:dyDescent="0.25">
      <c r="A35" s="2"/>
      <c r="B35" s="62" t="s">
        <v>46</v>
      </c>
      <c r="C35" s="63" t="e">
        <f t="shared" si="20"/>
        <v>#REF!</v>
      </c>
      <c r="D35" s="64" t="e">
        <f>+J34</f>
        <v>#REF!</v>
      </c>
      <c r="E35" s="65" t="s">
        <v>0</v>
      </c>
      <c r="F35" s="2"/>
      <c r="G35" s="66" t="s">
        <v>5</v>
      </c>
      <c r="H35" s="67" t="e">
        <f>+#REF!</f>
        <v>#REF!</v>
      </c>
      <c r="I35" s="68" t="e">
        <f>+#REF!/C16</f>
        <v>#REF!</v>
      </c>
      <c r="J35" s="69" t="e">
        <f>+#REF!</f>
        <v>#REF!</v>
      </c>
      <c r="K35" s="66"/>
      <c r="L35" s="66"/>
      <c r="M35" s="69">
        <v>895</v>
      </c>
      <c r="N35" s="69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2"/>
      <c r="AG35" s="2"/>
      <c r="AH35" s="2"/>
      <c r="AI35" s="2"/>
      <c r="AJ35" s="2"/>
      <c r="AK35" s="2"/>
      <c r="AL35" s="2"/>
      <c r="AM35" s="2"/>
    </row>
    <row r="36" spans="1:39" s="3" customFormat="1" ht="20.100000000000001" customHeight="1" x14ac:dyDescent="0.25">
      <c r="A36" s="2"/>
      <c r="B36" s="62" t="s">
        <v>47</v>
      </c>
      <c r="C36" s="63" t="e">
        <f t="shared" si="20"/>
        <v>#REF!</v>
      </c>
      <c r="D36" s="64" t="e">
        <f>+J36</f>
        <v>#REF!</v>
      </c>
      <c r="E36" s="65" t="s">
        <v>1</v>
      </c>
      <c r="F36" s="2"/>
      <c r="G36" s="66" t="s">
        <v>1</v>
      </c>
      <c r="H36" s="67" t="e">
        <f>+#REF!</f>
        <v>#REF!</v>
      </c>
      <c r="I36" s="68" t="e">
        <f>+#REF!/$C$16</f>
        <v>#REF!</v>
      </c>
      <c r="J36" s="69" t="e">
        <f>+#REF!</f>
        <v>#REF!</v>
      </c>
      <c r="K36" s="66" t="s">
        <v>44</v>
      </c>
      <c r="L36" s="66" t="s">
        <v>45</v>
      </c>
      <c r="M36" s="69">
        <v>1968</v>
      </c>
      <c r="N36" s="69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2"/>
      <c r="AG36" s="2"/>
      <c r="AH36" s="2"/>
      <c r="AI36" s="2"/>
      <c r="AJ36" s="2"/>
      <c r="AK36" s="2"/>
      <c r="AL36" s="2"/>
      <c r="AM36" s="2"/>
    </row>
    <row r="37" spans="1:39" s="3" customFormat="1" ht="20.100000000000001" customHeight="1" x14ac:dyDescent="0.25">
      <c r="A37" s="2"/>
      <c r="B37" s="62" t="s">
        <v>48</v>
      </c>
      <c r="C37" s="63" t="e">
        <f t="shared" si="20"/>
        <v>#REF!</v>
      </c>
      <c r="D37" s="64" t="e">
        <f>+J37</f>
        <v>#REF!</v>
      </c>
      <c r="E37" s="65" t="s">
        <v>3</v>
      </c>
      <c r="F37" s="2"/>
      <c r="G37" s="66" t="s">
        <v>3</v>
      </c>
      <c r="H37" s="67" t="e">
        <f>+#REF!</f>
        <v>#REF!</v>
      </c>
      <c r="I37" s="68" t="e">
        <f>+#REF!/$C$16</f>
        <v>#REF!</v>
      </c>
      <c r="J37" s="69" t="e">
        <f>+#REF!</f>
        <v>#REF!</v>
      </c>
      <c r="K37" s="66" t="s">
        <v>44</v>
      </c>
      <c r="L37" s="66" t="s">
        <v>45</v>
      </c>
      <c r="M37" s="69">
        <v>3570</v>
      </c>
      <c r="N37" s="69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2"/>
      <c r="AG37" s="2"/>
      <c r="AH37" s="2"/>
      <c r="AI37" s="2"/>
      <c r="AJ37" s="2"/>
      <c r="AK37" s="2"/>
      <c r="AL37" s="2"/>
      <c r="AM37" s="2"/>
    </row>
    <row r="38" spans="1:39" s="3" customFormat="1" ht="20.100000000000001" customHeight="1" x14ac:dyDescent="0.25">
      <c r="A38" s="2"/>
      <c r="B38" s="62" t="s">
        <v>49</v>
      </c>
      <c r="C38" s="63" t="e">
        <f t="shared" si="20"/>
        <v>#REF!</v>
      </c>
      <c r="D38" s="64" t="e">
        <f>+J38</f>
        <v>#REF!</v>
      </c>
      <c r="E38" s="65" t="s">
        <v>6</v>
      </c>
      <c r="F38" s="2"/>
      <c r="G38" s="66" t="s">
        <v>6</v>
      </c>
      <c r="H38" s="67" t="e">
        <f>+#REF!</f>
        <v>#REF!</v>
      </c>
      <c r="I38" s="68" t="e">
        <f>+#REF!/C16</f>
        <v>#REF!</v>
      </c>
      <c r="J38" s="69" t="e">
        <f>+#REF!</f>
        <v>#REF!</v>
      </c>
      <c r="K38" s="66" t="s">
        <v>44</v>
      </c>
      <c r="L38" s="66" t="s">
        <v>45</v>
      </c>
      <c r="M38" s="69">
        <v>3160</v>
      </c>
      <c r="N38" s="69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2"/>
      <c r="AG38" s="2"/>
      <c r="AH38" s="2"/>
      <c r="AI38" s="2"/>
      <c r="AJ38" s="2"/>
      <c r="AK38" s="2"/>
      <c r="AL38" s="2"/>
      <c r="AM38" s="2"/>
    </row>
    <row r="39" spans="1:39" s="3" customFormat="1" ht="20.100000000000001" customHeight="1" x14ac:dyDescent="0.25">
      <c r="A39" s="2"/>
      <c r="B39" s="62" t="s">
        <v>50</v>
      </c>
      <c r="C39" s="63" t="e">
        <f t="shared" si="20"/>
        <v>#REF!</v>
      </c>
      <c r="D39" s="64" t="e">
        <f>+J39</f>
        <v>#REF!</v>
      </c>
      <c r="E39" s="65" t="s">
        <v>2</v>
      </c>
      <c r="F39" s="2"/>
      <c r="G39" s="66" t="s">
        <v>2</v>
      </c>
      <c r="H39" s="67" t="e">
        <f>+#REF!</f>
        <v>#REF!</v>
      </c>
      <c r="I39" s="68" t="e">
        <f>+#REF!/C16</f>
        <v>#REF!</v>
      </c>
      <c r="J39" s="69" t="e">
        <f>+#REF!</f>
        <v>#REF!</v>
      </c>
      <c r="K39" s="66" t="s">
        <v>44</v>
      </c>
      <c r="L39" s="66" t="s">
        <v>45</v>
      </c>
      <c r="M39" s="69">
        <v>4190</v>
      </c>
      <c r="N39" s="69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2"/>
      <c r="AG39" s="2"/>
      <c r="AH39" s="2"/>
      <c r="AI39" s="2"/>
      <c r="AJ39" s="2"/>
      <c r="AK39" s="2"/>
      <c r="AL39" s="2"/>
      <c r="AM39" s="2"/>
    </row>
    <row r="40" spans="1:39" s="3" customFormat="1" ht="20.100000000000001" customHeight="1" x14ac:dyDescent="0.25">
      <c r="A40" s="2"/>
      <c r="B40" s="62" t="s">
        <v>51</v>
      </c>
      <c r="C40" s="63" t="e">
        <f t="shared" si="20"/>
        <v>#REF!</v>
      </c>
      <c r="D40" s="64" t="e">
        <f>+J40</f>
        <v>#REF!</v>
      </c>
      <c r="E40" s="65" t="s">
        <v>4</v>
      </c>
      <c r="F40" s="2"/>
      <c r="G40" s="66" t="s">
        <v>4</v>
      </c>
      <c r="H40" s="67" t="e">
        <f>+#REF!</f>
        <v>#REF!</v>
      </c>
      <c r="I40" s="68" t="e">
        <f>+#REF!/C16</f>
        <v>#REF!</v>
      </c>
      <c r="J40" s="69" t="e">
        <f>+#REF!</f>
        <v>#REF!</v>
      </c>
      <c r="K40" s="66" t="s">
        <v>44</v>
      </c>
      <c r="L40" s="66" t="s">
        <v>45</v>
      </c>
      <c r="M40" s="69">
        <v>7252</v>
      </c>
      <c r="N40" s="69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2"/>
      <c r="AG40" s="2"/>
      <c r="AH40" s="2"/>
      <c r="AI40" s="2"/>
      <c r="AJ40" s="2"/>
      <c r="AK40" s="2"/>
      <c r="AL40" s="2"/>
      <c r="AM40" s="2"/>
    </row>
    <row r="41" spans="1:39" s="3" customFormat="1" ht="20.100000000000001" customHeight="1" x14ac:dyDescent="0.25">
      <c r="A41" s="2"/>
      <c r="B41" s="62" t="s">
        <v>52</v>
      </c>
      <c r="C41" s="70"/>
      <c r="D41" s="64"/>
      <c r="E41" s="71"/>
      <c r="F41" s="2"/>
      <c r="G41" s="66" t="s">
        <v>53</v>
      </c>
      <c r="H41" s="66"/>
      <c r="I41" s="68"/>
      <c r="J41" s="66"/>
      <c r="K41" s="66"/>
      <c r="L41" s="66"/>
      <c r="M41" s="69">
        <v>0</v>
      </c>
      <c r="N41" s="69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2"/>
      <c r="AG41" s="2"/>
      <c r="AH41" s="2"/>
      <c r="AI41" s="2"/>
      <c r="AJ41" s="2"/>
      <c r="AK41" s="2"/>
      <c r="AL41" s="2"/>
      <c r="AM41" s="2"/>
    </row>
    <row r="42" spans="1:39" s="3" customFormat="1" ht="20.100000000000001" customHeight="1" x14ac:dyDescent="0.25">
      <c r="A42" s="2"/>
      <c r="B42" s="62"/>
      <c r="C42" s="70"/>
      <c r="D42" s="72"/>
      <c r="E42" s="71"/>
      <c r="F42" s="2"/>
      <c r="G42" s="73"/>
      <c r="H42" s="74" t="e">
        <f>SUM(H34:H41)</f>
        <v>#REF!</v>
      </c>
      <c r="I42" s="75" t="e">
        <f>SUM(I34:I41)</f>
        <v>#REF!</v>
      </c>
      <c r="J42" s="76" t="e">
        <f>SUM(J34:J41)</f>
        <v>#REF!</v>
      </c>
      <c r="K42" s="73" t="s">
        <v>54</v>
      </c>
      <c r="L42" s="73" t="s">
        <v>45</v>
      </c>
      <c r="M42" s="76">
        <f>SUM(M34:M41)</f>
        <v>22010</v>
      </c>
      <c r="N42" s="76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2"/>
      <c r="AG42" s="2"/>
      <c r="AH42" s="2"/>
      <c r="AI42" s="2"/>
      <c r="AJ42" s="2"/>
      <c r="AK42" s="2"/>
      <c r="AL42" s="2"/>
      <c r="AM42" s="2"/>
    </row>
    <row r="43" spans="1:39" s="3" customFormat="1" ht="20.100000000000001" customHeight="1" x14ac:dyDescent="0.25">
      <c r="A43" s="2"/>
      <c r="B43" s="62" t="s">
        <v>55</v>
      </c>
      <c r="C43" s="70"/>
      <c r="D43" s="72"/>
      <c r="E43" s="77">
        <f>+G17</f>
        <v>101684.97419000001</v>
      </c>
      <c r="F43" s="2"/>
      <c r="G43" s="2"/>
      <c r="H43" s="2"/>
      <c r="I43" s="2"/>
      <c r="J43" s="2"/>
      <c r="K43" s="2"/>
      <c r="L43" s="2"/>
      <c r="M43" s="2"/>
      <c r="N43" s="2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2"/>
      <c r="AG43" s="2"/>
      <c r="AH43" s="2"/>
      <c r="AI43" s="2"/>
      <c r="AJ43" s="2"/>
      <c r="AK43" s="2"/>
      <c r="AL43" s="2"/>
      <c r="AM43" s="2"/>
    </row>
    <row r="44" spans="1:39" s="3" customFormat="1" ht="20.100000000000001" customHeight="1" x14ac:dyDescent="0.25">
      <c r="A44" s="2"/>
      <c r="B44" s="62" t="s">
        <v>56</v>
      </c>
      <c r="C44" s="70"/>
      <c r="D44" s="72"/>
      <c r="E44" s="77">
        <v>0</v>
      </c>
      <c r="F44" s="2"/>
      <c r="G44" s="2"/>
      <c r="H44" s="2"/>
      <c r="I44" s="2"/>
      <c r="J44" s="2"/>
      <c r="K44" s="2"/>
      <c r="L44" s="2"/>
      <c r="M44" s="2"/>
      <c r="N44" s="2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2"/>
      <c r="AG44" s="2"/>
      <c r="AH44" s="2"/>
      <c r="AI44" s="2"/>
      <c r="AJ44" s="2"/>
      <c r="AK44" s="2"/>
      <c r="AL44" s="2"/>
      <c r="AM44" s="2"/>
    </row>
    <row r="45" spans="1:39" s="3" customFormat="1" ht="20.100000000000001" customHeight="1" x14ac:dyDescent="0.25">
      <c r="A45" s="2"/>
      <c r="B45" s="62" t="s">
        <v>57</v>
      </c>
      <c r="C45" s="70"/>
      <c r="D45" s="72"/>
      <c r="E45" s="77">
        <f>+D25</f>
        <v>3156.71</v>
      </c>
      <c r="F45" s="2"/>
      <c r="G45" s="2"/>
      <c r="H45" s="2"/>
      <c r="I45" s="2"/>
      <c r="J45" s="2"/>
      <c r="K45" s="2"/>
      <c r="L45" s="2"/>
      <c r="M45" s="2"/>
      <c r="N45" s="2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2"/>
      <c r="AG45" s="2"/>
      <c r="AH45" s="2"/>
      <c r="AI45" s="2"/>
      <c r="AJ45" s="2"/>
      <c r="AK45" s="2"/>
      <c r="AL45" s="2"/>
      <c r="AM45" s="2"/>
    </row>
    <row r="46" spans="1:39" s="3" customFormat="1" ht="20.100000000000001" customHeight="1" x14ac:dyDescent="0.25">
      <c r="A46" s="2"/>
      <c r="B46" s="62" t="s">
        <v>58</v>
      </c>
      <c r="C46" s="70"/>
      <c r="D46" s="72"/>
      <c r="E46" s="77">
        <f>+D26</f>
        <v>6666.9629100000002</v>
      </c>
      <c r="F46" s="2"/>
      <c r="G46" s="2"/>
      <c r="H46" s="2"/>
      <c r="I46" s="2"/>
      <c r="J46" s="2"/>
      <c r="K46" s="2"/>
      <c r="L46" s="2"/>
      <c r="M46" s="2"/>
      <c r="N46" s="2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2"/>
      <c r="AG46" s="2"/>
      <c r="AH46" s="2"/>
      <c r="AI46" s="2"/>
      <c r="AJ46" s="2"/>
      <c r="AK46" s="2"/>
      <c r="AL46" s="2"/>
      <c r="AM46" s="2"/>
    </row>
    <row r="47" spans="1:39" s="3" customFormat="1" ht="20.100000000000001" customHeight="1" x14ac:dyDescent="0.25">
      <c r="A47" s="2"/>
      <c r="B47" s="62" t="s">
        <v>59</v>
      </c>
      <c r="C47" s="70"/>
      <c r="D47" s="72"/>
      <c r="E47" s="77">
        <f>+H28</f>
        <v>3980</v>
      </c>
      <c r="F47" s="2"/>
      <c r="G47" s="2"/>
      <c r="H47" s="2"/>
      <c r="I47" s="2"/>
      <c r="J47" s="2"/>
      <c r="K47" s="2"/>
      <c r="L47" s="2"/>
      <c r="M47" s="2"/>
      <c r="N47" s="2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2"/>
      <c r="AG47" s="2"/>
      <c r="AH47" s="2"/>
      <c r="AI47" s="2"/>
      <c r="AJ47" s="2"/>
      <c r="AK47" s="2"/>
      <c r="AL47" s="2"/>
      <c r="AM47" s="2"/>
    </row>
    <row r="48" spans="1:39" s="3" customFormat="1" ht="20.100000000000001" customHeight="1" x14ac:dyDescent="0.25">
      <c r="A48" s="2"/>
      <c r="B48" s="62" t="s">
        <v>60</v>
      </c>
      <c r="C48" s="78"/>
      <c r="D48" s="72"/>
      <c r="E48" s="71">
        <v>0</v>
      </c>
      <c r="F48" s="2"/>
      <c r="G48" s="2"/>
      <c r="H48" s="2"/>
      <c r="I48" s="2"/>
      <c r="J48" s="2"/>
      <c r="K48" s="2"/>
      <c r="L48" s="2"/>
      <c r="M48" s="2"/>
      <c r="N48" s="2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2"/>
      <c r="AG48" s="2"/>
      <c r="AH48" s="2"/>
      <c r="AI48" s="2"/>
      <c r="AJ48" s="2"/>
      <c r="AK48" s="2"/>
      <c r="AL48" s="2"/>
      <c r="AM48" s="2"/>
    </row>
    <row r="49" spans="1:39" s="3" customFormat="1" ht="20.100000000000001" customHeight="1" thickBot="1" x14ac:dyDescent="0.3">
      <c r="A49" s="2"/>
      <c r="B49" s="79"/>
      <c r="C49" s="78"/>
      <c r="D49" s="64"/>
      <c r="E49" s="77"/>
      <c r="F49" s="2"/>
      <c r="G49" s="2"/>
      <c r="H49" s="2"/>
      <c r="I49" s="2"/>
      <c r="J49" s="2"/>
      <c r="K49" s="2"/>
      <c r="L49" s="2"/>
      <c r="M49" s="2"/>
      <c r="N49" s="2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2"/>
      <c r="AG49" s="2"/>
      <c r="AH49" s="2"/>
      <c r="AI49" s="2"/>
      <c r="AJ49" s="2"/>
      <c r="AK49" s="2"/>
      <c r="AL49" s="2"/>
      <c r="AM49" s="2"/>
    </row>
    <row r="50" spans="1:39" s="3" customFormat="1" ht="20.100000000000001" customHeight="1" thickBot="1" x14ac:dyDescent="0.3">
      <c r="A50" s="2"/>
      <c r="B50" s="80"/>
      <c r="C50" s="81" t="e">
        <f>SUM(C34:C49)</f>
        <v>#REF!</v>
      </c>
      <c r="D50" s="82" t="e">
        <f>SUM(D34:D49)</f>
        <v>#REF!</v>
      </c>
      <c r="E50" s="83">
        <f>SUM(E43:E49)</f>
        <v>115488.64710000002</v>
      </c>
      <c r="F50" s="2"/>
      <c r="G50" s="2"/>
      <c r="H50" s="2"/>
      <c r="I50" s="2"/>
      <c r="J50" s="2"/>
      <c r="K50" s="2"/>
      <c r="L50" s="2"/>
      <c r="M50" s="2"/>
      <c r="N50" s="2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2"/>
      <c r="AG50" s="2"/>
      <c r="AH50" s="2"/>
      <c r="AI50" s="2"/>
      <c r="AJ50" s="2"/>
      <c r="AK50" s="2"/>
      <c r="AL50" s="2"/>
      <c r="AM50" s="2"/>
    </row>
    <row r="51" spans="1:39" s="3" customFormat="1" ht="20.100000000000001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2"/>
      <c r="AG51" s="2"/>
      <c r="AH51" s="2"/>
      <c r="AI51" s="2"/>
      <c r="AJ51" s="2"/>
      <c r="AK51" s="2"/>
      <c r="AL51" s="2"/>
      <c r="AM51" s="2"/>
    </row>
    <row r="52" spans="1:39" s="3" customFormat="1" ht="20.100000000000001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2"/>
      <c r="AG52" s="2"/>
      <c r="AH52" s="2"/>
      <c r="AI52" s="2"/>
      <c r="AJ52" s="2"/>
      <c r="AK52" s="2"/>
      <c r="AL52" s="2"/>
      <c r="AM52" s="2"/>
    </row>
    <row r="53" spans="1:39" s="3" customFormat="1" ht="20.100000000000001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2"/>
      <c r="AG53" s="2"/>
      <c r="AH53" s="2"/>
      <c r="AI53" s="2"/>
      <c r="AJ53" s="2"/>
      <c r="AK53" s="2"/>
      <c r="AL53" s="2"/>
      <c r="AM53" s="2"/>
    </row>
    <row r="54" spans="1:39" s="3" customFormat="1" ht="20.100000000000001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2"/>
      <c r="AG54" s="2"/>
      <c r="AH54" s="2"/>
      <c r="AI54" s="2"/>
      <c r="AJ54" s="2"/>
      <c r="AK54" s="2"/>
      <c r="AL54" s="2"/>
      <c r="AM54" s="2"/>
    </row>
    <row r="55" spans="1:39" s="3" customFormat="1" ht="20.100000000000001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2"/>
      <c r="AG55" s="2"/>
      <c r="AH55" s="2"/>
      <c r="AI55" s="2"/>
      <c r="AJ55" s="2"/>
      <c r="AK55" s="2"/>
      <c r="AL55" s="2"/>
      <c r="AM55" s="2"/>
    </row>
    <row r="56" spans="1:39" s="3" customFormat="1" ht="20.100000000000001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2"/>
      <c r="AG56" s="2"/>
      <c r="AH56" s="2"/>
      <c r="AI56" s="2"/>
      <c r="AJ56" s="2"/>
      <c r="AK56" s="2"/>
      <c r="AL56" s="2"/>
      <c r="AM56" s="2"/>
    </row>
    <row r="57" spans="1:39" s="3" customFormat="1" ht="20.100000000000001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2"/>
      <c r="AG57" s="2"/>
      <c r="AH57" s="2"/>
      <c r="AI57" s="2"/>
      <c r="AJ57" s="2"/>
      <c r="AK57" s="2"/>
      <c r="AL57" s="2"/>
      <c r="AM57" s="2"/>
    </row>
    <row r="58" spans="1:39" s="3" customFormat="1" ht="20.100000000000001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2"/>
      <c r="AG58" s="2"/>
      <c r="AH58" s="2"/>
      <c r="AI58" s="2"/>
      <c r="AJ58" s="2"/>
      <c r="AK58" s="2"/>
      <c r="AL58" s="2"/>
      <c r="AM58" s="2"/>
    </row>
    <row r="59" spans="1:39" s="3" customFormat="1" ht="20.100000000000001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2"/>
      <c r="AG59" s="2"/>
      <c r="AH59" s="2"/>
      <c r="AI59" s="2"/>
      <c r="AJ59" s="2"/>
      <c r="AK59" s="2"/>
      <c r="AL59" s="2"/>
      <c r="AM59" s="2"/>
    </row>
    <row r="60" spans="1:39" s="3" customFormat="1" ht="20.100000000000001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2"/>
      <c r="AG60" s="2"/>
      <c r="AH60" s="2"/>
      <c r="AI60" s="2"/>
      <c r="AJ60" s="2"/>
      <c r="AK60" s="2"/>
      <c r="AL60" s="2"/>
      <c r="AM60" s="2"/>
    </row>
    <row r="61" spans="1:39" s="3" customFormat="1" ht="20.100000000000001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2"/>
      <c r="AG61" s="2"/>
      <c r="AH61" s="2"/>
      <c r="AI61" s="2"/>
      <c r="AJ61" s="2"/>
      <c r="AK61" s="2"/>
      <c r="AL61" s="2"/>
      <c r="AM61" s="2"/>
    </row>
    <row r="62" spans="1:39" s="3" customFormat="1" ht="20.100000000000001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2"/>
      <c r="AG62" s="2"/>
      <c r="AH62" s="2"/>
      <c r="AI62" s="2"/>
      <c r="AJ62" s="2"/>
      <c r="AK62" s="2"/>
      <c r="AL62" s="2"/>
      <c r="AM62" s="2"/>
    </row>
    <row r="63" spans="1:39" s="3" customFormat="1" ht="20.100000000000001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2"/>
      <c r="AG63" s="2"/>
      <c r="AH63" s="2"/>
      <c r="AI63" s="2"/>
      <c r="AJ63" s="2"/>
      <c r="AK63" s="2"/>
      <c r="AL63" s="2"/>
      <c r="AM63" s="2"/>
    </row>
    <row r="64" spans="1:39" s="3" customFormat="1" ht="20.100000000000001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2"/>
      <c r="AG64" s="2"/>
      <c r="AH64" s="2"/>
      <c r="AI64" s="2"/>
      <c r="AJ64" s="2"/>
      <c r="AK64" s="2"/>
      <c r="AL64" s="2"/>
      <c r="AM64" s="2"/>
    </row>
    <row r="65" spans="1:39" s="3" customFormat="1" ht="20.100000000000001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2"/>
      <c r="AG65" s="2"/>
      <c r="AH65" s="2"/>
      <c r="AI65" s="2"/>
      <c r="AJ65" s="2"/>
      <c r="AK65" s="2"/>
      <c r="AL65" s="2"/>
      <c r="AM65" s="2"/>
    </row>
    <row r="66" spans="1:39" s="3" customFormat="1" ht="20.100000000000001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2"/>
      <c r="AG66" s="2"/>
      <c r="AH66" s="2"/>
      <c r="AI66" s="2"/>
      <c r="AJ66" s="2"/>
      <c r="AK66" s="2"/>
      <c r="AL66" s="2"/>
      <c r="AM66" s="2"/>
    </row>
    <row r="67" spans="1:39" s="3" customFormat="1" ht="20.100000000000001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2"/>
      <c r="AG67" s="2"/>
      <c r="AH67" s="2"/>
      <c r="AI67" s="2"/>
      <c r="AJ67" s="2"/>
      <c r="AK67" s="2"/>
      <c r="AL67" s="2"/>
      <c r="AM67" s="2"/>
    </row>
    <row r="68" spans="1:39" s="3" customFormat="1" ht="20.100000000000001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2"/>
      <c r="AG68" s="2"/>
      <c r="AH68" s="2"/>
      <c r="AI68" s="2"/>
      <c r="AJ68" s="2"/>
      <c r="AK68" s="2"/>
      <c r="AL68" s="2"/>
      <c r="AM68" s="2"/>
    </row>
    <row r="69" spans="1:39" s="3" customFormat="1" ht="20.100000000000001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2"/>
      <c r="AG69" s="2"/>
      <c r="AH69" s="2"/>
      <c r="AI69" s="2"/>
      <c r="AJ69" s="2"/>
      <c r="AK69" s="2"/>
      <c r="AL69" s="2"/>
      <c r="AM69" s="2"/>
    </row>
    <row r="70" spans="1:39" s="3" customFormat="1" ht="20.100000000000001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2"/>
      <c r="AG70" s="2"/>
      <c r="AH70" s="2"/>
      <c r="AI70" s="2"/>
      <c r="AJ70" s="2"/>
      <c r="AK70" s="2"/>
      <c r="AL70" s="2"/>
      <c r="AM70" s="2"/>
    </row>
    <row r="71" spans="1:39" s="3" customFormat="1" ht="20.100000000000001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2"/>
      <c r="AG71" s="2"/>
      <c r="AH71" s="2"/>
      <c r="AI71" s="2"/>
      <c r="AJ71" s="2"/>
      <c r="AK71" s="2"/>
      <c r="AL71" s="2"/>
      <c r="AM71" s="2"/>
    </row>
    <row r="72" spans="1:39" s="3" customFormat="1" ht="20.100000000000001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2"/>
      <c r="AG72" s="2"/>
      <c r="AH72" s="2"/>
      <c r="AI72" s="2"/>
      <c r="AJ72" s="2"/>
      <c r="AK72" s="2"/>
      <c r="AL72" s="2"/>
      <c r="AM72" s="2"/>
    </row>
    <row r="73" spans="1:39" s="3" customFormat="1" ht="20.100000000000001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2"/>
      <c r="AG73" s="2"/>
      <c r="AH73" s="2"/>
      <c r="AI73" s="2"/>
      <c r="AJ73" s="2"/>
      <c r="AK73" s="2"/>
      <c r="AL73" s="2"/>
      <c r="AM73" s="2"/>
    </row>
    <row r="74" spans="1:39" s="3" customFormat="1" ht="20.100000000000001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2"/>
      <c r="AG74" s="2"/>
      <c r="AH74" s="2"/>
      <c r="AI74" s="2"/>
      <c r="AJ74" s="2"/>
      <c r="AK74" s="2"/>
      <c r="AL74" s="2"/>
      <c r="AM74" s="2"/>
    </row>
    <row r="75" spans="1:39" s="3" customFormat="1" ht="20.100000000000001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2"/>
      <c r="AG75" s="2"/>
      <c r="AH75" s="2"/>
      <c r="AI75" s="2"/>
      <c r="AJ75" s="2"/>
      <c r="AK75" s="2"/>
      <c r="AL75" s="2"/>
      <c r="AM75" s="2"/>
    </row>
    <row r="76" spans="1:39" s="3" customFormat="1" ht="20.100000000000001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2"/>
      <c r="AG76" s="2"/>
      <c r="AH76" s="2"/>
      <c r="AI76" s="2"/>
      <c r="AJ76" s="2"/>
      <c r="AK76" s="2"/>
      <c r="AL76" s="2"/>
      <c r="AM76" s="2"/>
    </row>
    <row r="77" spans="1:39" s="3" customFormat="1" ht="20.100000000000001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2"/>
      <c r="AG77" s="2"/>
      <c r="AH77" s="2"/>
      <c r="AI77" s="2"/>
      <c r="AJ77" s="2"/>
      <c r="AK77" s="2"/>
      <c r="AL77" s="2"/>
      <c r="AM77" s="2"/>
    </row>
    <row r="78" spans="1:39" s="3" customFormat="1" ht="20.100000000000001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2"/>
      <c r="AG78" s="2"/>
      <c r="AH78" s="2"/>
      <c r="AI78" s="2"/>
      <c r="AJ78" s="2"/>
      <c r="AK78" s="2"/>
      <c r="AL78" s="2"/>
      <c r="AM78" s="2"/>
    </row>
    <row r="79" spans="1:39" s="3" customFormat="1" ht="20.100000000000001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2"/>
      <c r="AG79" s="2"/>
      <c r="AH79" s="2"/>
      <c r="AI79" s="2"/>
      <c r="AJ79" s="2"/>
      <c r="AK79" s="2"/>
      <c r="AL79" s="2"/>
      <c r="AM79" s="2"/>
    </row>
    <row r="80" spans="1:39" s="3" customFormat="1" ht="20.100000000000001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2"/>
      <c r="AG80" s="2"/>
      <c r="AH80" s="2"/>
      <c r="AI80" s="2"/>
      <c r="AJ80" s="2"/>
      <c r="AK80" s="2"/>
      <c r="AL80" s="2"/>
      <c r="AM80" s="2"/>
    </row>
    <row r="81" spans="1:39" s="3" customFormat="1" ht="20.100000000000001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2"/>
      <c r="AG81" s="2"/>
      <c r="AH81" s="2"/>
      <c r="AI81" s="2"/>
      <c r="AJ81" s="2"/>
      <c r="AK81" s="2"/>
      <c r="AL81" s="2"/>
      <c r="AM81" s="2"/>
    </row>
    <row r="82" spans="1:39" s="3" customFormat="1" ht="20.100000000000001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2"/>
      <c r="AG82" s="2"/>
      <c r="AH82" s="2"/>
      <c r="AI82" s="2"/>
      <c r="AJ82" s="2"/>
      <c r="AK82" s="2"/>
      <c r="AL82" s="2"/>
      <c r="AM82" s="2"/>
    </row>
    <row r="83" spans="1:39" s="3" customFormat="1" ht="20.100000000000001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2"/>
      <c r="AG83" s="2"/>
      <c r="AH83" s="2"/>
      <c r="AI83" s="2"/>
      <c r="AJ83" s="2"/>
      <c r="AK83" s="2"/>
      <c r="AL83" s="2"/>
      <c r="AM83" s="2"/>
    </row>
    <row r="84" spans="1:39" s="3" customFormat="1" ht="20.100000000000001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2"/>
      <c r="AG84" s="2"/>
      <c r="AH84" s="2"/>
      <c r="AI84" s="2"/>
      <c r="AJ84" s="2"/>
      <c r="AK84" s="2"/>
      <c r="AL84" s="2"/>
      <c r="AM84" s="2"/>
    </row>
    <row r="85" spans="1:39" s="3" customFormat="1" ht="20.100000000000001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2"/>
      <c r="AG85" s="2"/>
      <c r="AH85" s="2"/>
      <c r="AI85" s="2"/>
      <c r="AJ85" s="2"/>
      <c r="AK85" s="2"/>
      <c r="AL85" s="2"/>
      <c r="AM85" s="2"/>
    </row>
    <row r="86" spans="1:39" s="3" customFormat="1" ht="20.100000000000001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2"/>
      <c r="AG86" s="2"/>
      <c r="AH86" s="2"/>
      <c r="AI86" s="2"/>
      <c r="AJ86" s="2"/>
      <c r="AK86" s="2"/>
      <c r="AL86" s="2"/>
      <c r="AM86" s="2"/>
    </row>
    <row r="87" spans="1:39" s="3" customFormat="1" ht="20.100000000000001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2"/>
      <c r="AG87" s="2"/>
      <c r="AH87" s="2"/>
      <c r="AI87" s="2"/>
      <c r="AJ87" s="2"/>
      <c r="AK87" s="2"/>
      <c r="AL87" s="2"/>
      <c r="AM87" s="2"/>
    </row>
    <row r="88" spans="1:39" s="3" customFormat="1" ht="20.100000000000001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2"/>
      <c r="AG88" s="2"/>
      <c r="AH88" s="2"/>
      <c r="AI88" s="2"/>
      <c r="AJ88" s="2"/>
      <c r="AK88" s="2"/>
      <c r="AL88" s="2"/>
      <c r="AM88" s="2"/>
    </row>
    <row r="89" spans="1:39" s="3" customFormat="1" ht="20.100000000000001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2"/>
      <c r="AG89" s="2"/>
      <c r="AH89" s="2"/>
      <c r="AI89" s="2"/>
      <c r="AJ89" s="2"/>
      <c r="AK89" s="2"/>
      <c r="AL89" s="2"/>
      <c r="AM89" s="2"/>
    </row>
    <row r="90" spans="1:39" s="3" customFormat="1" ht="20.100000000000001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2"/>
      <c r="AG90" s="2"/>
      <c r="AH90" s="2"/>
      <c r="AI90" s="2"/>
      <c r="AJ90" s="2"/>
      <c r="AK90" s="2"/>
      <c r="AL90" s="2"/>
      <c r="AM90" s="2"/>
    </row>
    <row r="91" spans="1:39" s="3" customFormat="1" ht="20.100000000000001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2"/>
      <c r="AG91" s="2"/>
      <c r="AH91" s="2"/>
      <c r="AI91" s="2"/>
      <c r="AJ91" s="2"/>
      <c r="AK91" s="2"/>
      <c r="AL91" s="2"/>
      <c r="AM91" s="2"/>
    </row>
    <row r="92" spans="1:39" s="3" customFormat="1" ht="20.100000000000001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2"/>
      <c r="AG92" s="2"/>
      <c r="AH92" s="2"/>
      <c r="AI92" s="2"/>
      <c r="AJ92" s="2"/>
      <c r="AK92" s="2"/>
      <c r="AL92" s="2"/>
      <c r="AM92" s="2"/>
    </row>
    <row r="93" spans="1:39" s="3" customFormat="1" ht="20.100000000000001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2"/>
      <c r="AG93" s="2"/>
      <c r="AH93" s="2"/>
      <c r="AI93" s="2"/>
      <c r="AJ93" s="2"/>
      <c r="AK93" s="2"/>
      <c r="AL93" s="2"/>
      <c r="AM93" s="2"/>
    </row>
    <row r="94" spans="1:39" s="3" customFormat="1" ht="20.100000000000001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2"/>
      <c r="AG94" s="2"/>
      <c r="AH94" s="2"/>
      <c r="AI94" s="2"/>
      <c r="AJ94" s="2"/>
      <c r="AK94" s="2"/>
      <c r="AL94" s="2"/>
      <c r="AM94" s="2"/>
    </row>
    <row r="95" spans="1:39" s="3" customFormat="1" ht="20.100000000000001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2"/>
      <c r="AG95" s="2"/>
      <c r="AH95" s="2"/>
      <c r="AI95" s="2"/>
      <c r="AJ95" s="2"/>
      <c r="AK95" s="2"/>
      <c r="AL95" s="2"/>
      <c r="AM95" s="2"/>
    </row>
    <row r="96" spans="1:39" s="3" customFormat="1" ht="20.100000000000001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2"/>
      <c r="AG96" s="2"/>
      <c r="AH96" s="2"/>
      <c r="AI96" s="2"/>
      <c r="AJ96" s="2"/>
      <c r="AK96" s="2"/>
      <c r="AL96" s="2"/>
      <c r="AM96" s="2"/>
    </row>
    <row r="97" spans="1:39" s="3" customFormat="1" ht="20.100000000000001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2"/>
      <c r="AG97" s="2"/>
      <c r="AH97" s="2"/>
      <c r="AI97" s="2"/>
      <c r="AJ97" s="2"/>
      <c r="AK97" s="2"/>
      <c r="AL97" s="2"/>
      <c r="AM97" s="2"/>
    </row>
    <row r="98" spans="1:39" s="3" customFormat="1" ht="20.100000000000001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2"/>
      <c r="AG98" s="2"/>
      <c r="AH98" s="2"/>
      <c r="AI98" s="2"/>
      <c r="AJ98" s="2"/>
      <c r="AK98" s="2"/>
      <c r="AL98" s="2"/>
      <c r="AM98" s="2"/>
    </row>
    <row r="99" spans="1:39" s="3" customFormat="1" ht="20.100000000000001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2"/>
      <c r="AG99" s="2"/>
      <c r="AH99" s="2"/>
      <c r="AI99" s="2"/>
      <c r="AJ99" s="2"/>
      <c r="AK99" s="2"/>
      <c r="AL99" s="2"/>
      <c r="AM99" s="2"/>
    </row>
    <row r="100" spans="1:39" s="3" customFormat="1" ht="20.100000000000001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2"/>
      <c r="AG100" s="2"/>
      <c r="AH100" s="2"/>
      <c r="AI100" s="2"/>
      <c r="AJ100" s="2"/>
      <c r="AK100" s="2"/>
      <c r="AL100" s="2"/>
      <c r="AM100" s="2"/>
    </row>
    <row r="101" spans="1:39" s="3" customFormat="1" ht="20.100000000000001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2"/>
      <c r="AG101" s="2"/>
      <c r="AH101" s="2"/>
      <c r="AI101" s="2"/>
      <c r="AJ101" s="2"/>
      <c r="AK101" s="2"/>
      <c r="AL101" s="2"/>
      <c r="AM101" s="2"/>
    </row>
    <row r="102" spans="1:39" s="3" customFormat="1" ht="20.100000000000001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2"/>
      <c r="AG102" s="2"/>
      <c r="AH102" s="2"/>
      <c r="AI102" s="2"/>
      <c r="AJ102" s="2"/>
      <c r="AK102" s="2"/>
      <c r="AL102" s="2"/>
      <c r="AM102" s="2"/>
    </row>
    <row r="103" spans="1:39" s="3" customFormat="1" ht="20.100000000000001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2"/>
      <c r="AG103" s="2"/>
      <c r="AH103" s="2"/>
      <c r="AI103" s="2"/>
      <c r="AJ103" s="2"/>
      <c r="AK103" s="2"/>
      <c r="AL103" s="2"/>
      <c r="AM103" s="2"/>
    </row>
    <row r="104" spans="1:39" s="3" customFormat="1" ht="20.100000000000001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2"/>
      <c r="AG104" s="2"/>
      <c r="AH104" s="2"/>
      <c r="AI104" s="2"/>
      <c r="AJ104" s="2"/>
      <c r="AK104" s="2"/>
      <c r="AL104" s="2"/>
      <c r="AM104" s="2"/>
    </row>
    <row r="105" spans="1:39" s="3" customFormat="1" ht="20.100000000000001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2"/>
      <c r="AG105" s="2"/>
      <c r="AH105" s="2"/>
      <c r="AI105" s="2"/>
      <c r="AJ105" s="2"/>
      <c r="AK105" s="2"/>
      <c r="AL105" s="2"/>
      <c r="AM105" s="2"/>
    </row>
    <row r="106" spans="1:39" s="3" customFormat="1" ht="20.100000000000001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2"/>
      <c r="AG106" s="2"/>
      <c r="AH106" s="2"/>
      <c r="AI106" s="2"/>
      <c r="AJ106" s="2"/>
      <c r="AK106" s="2"/>
      <c r="AL106" s="2"/>
      <c r="AM106" s="2"/>
    </row>
    <row r="107" spans="1:39" s="3" customFormat="1" ht="20.100000000000001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2"/>
      <c r="AG107" s="2"/>
      <c r="AH107" s="2"/>
      <c r="AI107" s="2"/>
      <c r="AJ107" s="2"/>
      <c r="AK107" s="2"/>
      <c r="AL107" s="2"/>
      <c r="AM107" s="2"/>
    </row>
    <row r="108" spans="1:39" s="3" customFormat="1" ht="20.100000000000001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2"/>
      <c r="AG108" s="2"/>
      <c r="AH108" s="2"/>
      <c r="AI108" s="2"/>
      <c r="AJ108" s="2"/>
      <c r="AK108" s="2"/>
      <c r="AL108" s="2"/>
      <c r="AM108" s="2"/>
    </row>
    <row r="109" spans="1:39" s="3" customFormat="1" ht="20.100000000000001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2"/>
      <c r="AG109" s="2"/>
      <c r="AH109" s="2"/>
      <c r="AI109" s="2"/>
      <c r="AJ109" s="2"/>
      <c r="AK109" s="2"/>
      <c r="AL109" s="2"/>
      <c r="AM109" s="2"/>
    </row>
    <row r="110" spans="1:39" s="3" customFormat="1" ht="20.100000000000001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2"/>
      <c r="AG110" s="2"/>
      <c r="AH110" s="2"/>
      <c r="AI110" s="2"/>
      <c r="AJ110" s="2"/>
      <c r="AK110" s="2"/>
      <c r="AL110" s="2"/>
      <c r="AM110" s="2"/>
    </row>
    <row r="111" spans="1:39" s="3" customFormat="1" ht="20.100000000000001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2"/>
      <c r="AG111" s="2"/>
      <c r="AH111" s="2"/>
      <c r="AI111" s="2"/>
      <c r="AJ111" s="2"/>
      <c r="AK111" s="2"/>
      <c r="AL111" s="2"/>
      <c r="AM111" s="2"/>
    </row>
    <row r="112" spans="1:39" s="3" customFormat="1" ht="20.100000000000001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2"/>
      <c r="AG112" s="2"/>
      <c r="AH112" s="2"/>
      <c r="AI112" s="2"/>
      <c r="AJ112" s="2"/>
      <c r="AK112" s="2"/>
      <c r="AL112" s="2"/>
      <c r="AM112" s="2"/>
    </row>
    <row r="113" spans="1:39" s="3" customFormat="1" ht="20.100000000000001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2"/>
      <c r="AG113" s="2"/>
      <c r="AH113" s="2"/>
      <c r="AI113" s="2"/>
      <c r="AJ113" s="2"/>
      <c r="AK113" s="2"/>
      <c r="AL113" s="2"/>
      <c r="AM113" s="2"/>
    </row>
    <row r="114" spans="1:39" s="3" customFormat="1" ht="20.100000000000001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2"/>
      <c r="AG114" s="2"/>
      <c r="AH114" s="2"/>
      <c r="AI114" s="2"/>
      <c r="AJ114" s="2"/>
      <c r="AK114" s="2"/>
      <c r="AL114" s="2"/>
      <c r="AM114" s="2"/>
    </row>
    <row r="115" spans="1:39" s="3" customFormat="1" ht="20.100000000000001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2"/>
      <c r="AG115" s="2"/>
      <c r="AH115" s="2"/>
      <c r="AI115" s="2"/>
      <c r="AJ115" s="2"/>
      <c r="AK115" s="2"/>
      <c r="AL115" s="2"/>
      <c r="AM115" s="2"/>
    </row>
    <row r="116" spans="1:39" s="3" customFormat="1" ht="20.100000000000001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2"/>
      <c r="AG116" s="2"/>
      <c r="AH116" s="2"/>
      <c r="AI116" s="2"/>
      <c r="AJ116" s="2"/>
      <c r="AK116" s="2"/>
      <c r="AL116" s="2"/>
      <c r="AM116" s="2"/>
    </row>
    <row r="117" spans="1:39" s="3" customFormat="1" ht="20.100000000000001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2"/>
      <c r="AG117" s="2"/>
      <c r="AH117" s="2"/>
      <c r="AI117" s="2"/>
      <c r="AJ117" s="2"/>
      <c r="AK117" s="2"/>
      <c r="AL117" s="2"/>
      <c r="AM117" s="2"/>
    </row>
    <row r="118" spans="1:39" s="3" customFormat="1" ht="20.100000000000001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2"/>
      <c r="AG118" s="2"/>
      <c r="AH118" s="2"/>
      <c r="AI118" s="2"/>
      <c r="AJ118" s="2"/>
      <c r="AK118" s="2"/>
      <c r="AL118" s="2"/>
      <c r="AM118" s="2"/>
    </row>
    <row r="119" spans="1:39" s="3" customFormat="1" ht="20.100000000000001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2"/>
      <c r="AG119" s="2"/>
      <c r="AH119" s="2"/>
      <c r="AI119" s="2"/>
      <c r="AJ119" s="2"/>
      <c r="AK119" s="2"/>
      <c r="AL119" s="2"/>
      <c r="AM119" s="2"/>
    </row>
    <row r="120" spans="1:39" s="3" customFormat="1" ht="20.100000000000001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2"/>
      <c r="AG120" s="2"/>
      <c r="AH120" s="2"/>
      <c r="AI120" s="2"/>
      <c r="AJ120" s="2"/>
      <c r="AK120" s="2"/>
      <c r="AL120" s="2"/>
      <c r="AM120" s="2"/>
    </row>
    <row r="121" spans="1:39" s="3" customFormat="1" ht="20.100000000000001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2"/>
      <c r="AG121" s="2"/>
      <c r="AH121" s="2"/>
      <c r="AI121" s="2"/>
      <c r="AJ121" s="2"/>
      <c r="AK121" s="2"/>
      <c r="AL121" s="2"/>
      <c r="AM121" s="2"/>
    </row>
    <row r="122" spans="1:39" s="3" customFormat="1" ht="20.100000000000001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2"/>
      <c r="AG122" s="2"/>
      <c r="AH122" s="2"/>
      <c r="AI122" s="2"/>
      <c r="AJ122" s="2"/>
      <c r="AK122" s="2"/>
      <c r="AL122" s="2"/>
      <c r="AM122" s="2"/>
    </row>
    <row r="123" spans="1:39" s="3" customFormat="1" ht="20.100000000000001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2"/>
      <c r="AG123" s="2"/>
      <c r="AH123" s="2"/>
      <c r="AI123" s="2"/>
      <c r="AJ123" s="2"/>
      <c r="AK123" s="2"/>
      <c r="AL123" s="2"/>
      <c r="AM123" s="2"/>
    </row>
    <row r="124" spans="1:39" s="3" customFormat="1" ht="20.100000000000001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2"/>
      <c r="AG124" s="2"/>
      <c r="AH124" s="2"/>
      <c r="AI124" s="2"/>
      <c r="AJ124" s="2"/>
      <c r="AK124" s="2"/>
      <c r="AL124" s="2"/>
      <c r="AM124" s="2"/>
    </row>
    <row r="125" spans="1:39" s="3" customFormat="1" ht="20.100000000000001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2"/>
      <c r="AG125" s="2"/>
      <c r="AH125" s="2"/>
      <c r="AI125" s="2"/>
      <c r="AJ125" s="2"/>
      <c r="AK125" s="2"/>
      <c r="AL125" s="2"/>
      <c r="AM125" s="2"/>
    </row>
    <row r="126" spans="1:39" s="3" customFormat="1" ht="20.100000000000001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2"/>
      <c r="AG126" s="2"/>
      <c r="AH126" s="2"/>
      <c r="AI126" s="2"/>
      <c r="AJ126" s="2"/>
      <c r="AK126" s="2"/>
      <c r="AL126" s="2"/>
      <c r="AM126" s="2"/>
    </row>
    <row r="127" spans="1:39" s="3" customFormat="1" ht="20.100000000000001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2"/>
      <c r="AG127" s="2"/>
      <c r="AH127" s="2"/>
      <c r="AI127" s="2"/>
      <c r="AJ127" s="2"/>
      <c r="AK127" s="2"/>
      <c r="AL127" s="2"/>
      <c r="AM127" s="2"/>
    </row>
    <row r="128" spans="1:39" s="3" customFormat="1" ht="20.100000000000001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2"/>
      <c r="AG128" s="2"/>
      <c r="AH128" s="2"/>
      <c r="AI128" s="2"/>
      <c r="AJ128" s="2"/>
      <c r="AK128" s="2"/>
      <c r="AL128" s="2"/>
      <c r="AM128" s="2"/>
    </row>
    <row r="129" spans="1:39" s="3" customFormat="1" ht="20.100000000000001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2"/>
      <c r="AG129" s="2"/>
      <c r="AH129" s="2"/>
      <c r="AI129" s="2"/>
      <c r="AJ129" s="2"/>
      <c r="AK129" s="2"/>
      <c r="AL129" s="2"/>
      <c r="AM129" s="2"/>
    </row>
    <row r="130" spans="1:39" s="3" customFormat="1" ht="20.100000000000001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2"/>
      <c r="AG130" s="2"/>
      <c r="AH130" s="2"/>
      <c r="AI130" s="2"/>
      <c r="AJ130" s="2"/>
      <c r="AK130" s="2"/>
      <c r="AL130" s="2"/>
      <c r="AM130" s="2"/>
    </row>
    <row r="131" spans="1:39" s="3" customFormat="1" ht="20.100000000000001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2"/>
      <c r="AG131" s="2"/>
      <c r="AH131" s="2"/>
      <c r="AI131" s="2"/>
      <c r="AJ131" s="2"/>
      <c r="AK131" s="2"/>
      <c r="AL131" s="2"/>
      <c r="AM131" s="2"/>
    </row>
    <row r="132" spans="1:39" s="3" customFormat="1" ht="20.100000000000001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2"/>
      <c r="AG132" s="2"/>
      <c r="AH132" s="2"/>
      <c r="AI132" s="2"/>
      <c r="AJ132" s="2"/>
      <c r="AK132" s="2"/>
      <c r="AL132" s="2"/>
      <c r="AM132" s="2"/>
    </row>
    <row r="133" spans="1:39" s="3" customFormat="1" ht="20.100000000000001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2"/>
      <c r="AG133" s="2"/>
      <c r="AH133" s="2"/>
      <c r="AI133" s="2"/>
      <c r="AJ133" s="2"/>
      <c r="AK133" s="2"/>
      <c r="AL133" s="2"/>
      <c r="AM133" s="2"/>
    </row>
    <row r="134" spans="1:39" s="3" customFormat="1" ht="20.100000000000001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2"/>
      <c r="AG134" s="2"/>
      <c r="AH134" s="2"/>
      <c r="AI134" s="2"/>
      <c r="AJ134" s="2"/>
      <c r="AK134" s="2"/>
      <c r="AL134" s="2"/>
      <c r="AM134" s="2"/>
    </row>
    <row r="135" spans="1:39" s="3" customFormat="1" ht="20.100000000000001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2"/>
      <c r="AG135" s="2"/>
      <c r="AH135" s="2"/>
      <c r="AI135" s="2"/>
      <c r="AJ135" s="2"/>
      <c r="AK135" s="2"/>
      <c r="AL135" s="2"/>
      <c r="AM135" s="2"/>
    </row>
    <row r="136" spans="1:39" s="3" customFormat="1" ht="20.100000000000001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2"/>
      <c r="AG136" s="2"/>
      <c r="AH136" s="2"/>
      <c r="AI136" s="2"/>
      <c r="AJ136" s="2"/>
      <c r="AK136" s="2"/>
      <c r="AL136" s="2"/>
      <c r="AM136" s="2"/>
    </row>
    <row r="137" spans="1:39" s="3" customFormat="1" ht="20.100000000000001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2"/>
      <c r="AG137" s="2"/>
      <c r="AH137" s="2"/>
      <c r="AI137" s="2"/>
      <c r="AJ137" s="2"/>
      <c r="AK137" s="2"/>
      <c r="AL137" s="2"/>
      <c r="AM137" s="2"/>
    </row>
    <row r="138" spans="1:39" s="3" customFormat="1" ht="20.100000000000001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2"/>
      <c r="AG138" s="2"/>
      <c r="AH138" s="2"/>
      <c r="AI138" s="2"/>
      <c r="AJ138" s="2"/>
      <c r="AK138" s="2"/>
      <c r="AL138" s="2"/>
      <c r="AM138" s="2"/>
    </row>
    <row r="139" spans="1:39" s="3" customFormat="1" ht="20.100000000000001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2"/>
      <c r="AG139" s="2"/>
      <c r="AH139" s="2"/>
      <c r="AI139" s="2"/>
      <c r="AJ139" s="2"/>
      <c r="AK139" s="2"/>
      <c r="AL139" s="2"/>
      <c r="AM139" s="2"/>
    </row>
    <row r="140" spans="1:39" s="3" customFormat="1" ht="20.100000000000001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2"/>
      <c r="AG140" s="2"/>
      <c r="AH140" s="2"/>
      <c r="AI140" s="2"/>
      <c r="AJ140" s="2"/>
      <c r="AK140" s="2"/>
      <c r="AL140" s="2"/>
      <c r="AM140" s="2"/>
    </row>
    <row r="141" spans="1:39" s="3" customFormat="1" ht="20.100000000000001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2"/>
      <c r="AG141" s="2"/>
      <c r="AH141" s="2"/>
      <c r="AI141" s="2"/>
      <c r="AJ141" s="2"/>
      <c r="AK141" s="2"/>
      <c r="AL141" s="2"/>
      <c r="AM141" s="2"/>
    </row>
    <row r="142" spans="1:39" s="3" customFormat="1" ht="20.100000000000001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2"/>
      <c r="AG142" s="2"/>
      <c r="AH142" s="2"/>
      <c r="AI142" s="2"/>
      <c r="AJ142" s="2"/>
      <c r="AK142" s="2"/>
      <c r="AL142" s="2"/>
      <c r="AM142" s="2"/>
    </row>
    <row r="143" spans="1:39" s="3" customFormat="1" ht="20.100000000000001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2"/>
      <c r="AG143" s="2"/>
      <c r="AH143" s="2"/>
      <c r="AI143" s="2"/>
      <c r="AJ143" s="2"/>
      <c r="AK143" s="2"/>
      <c r="AL143" s="2"/>
      <c r="AM143" s="2"/>
    </row>
    <row r="144" spans="1:39" s="3" customFormat="1" ht="20.100000000000001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2"/>
      <c r="AG144" s="2"/>
      <c r="AH144" s="2"/>
      <c r="AI144" s="2"/>
      <c r="AJ144" s="2"/>
      <c r="AK144" s="2"/>
      <c r="AL144" s="2"/>
      <c r="AM144" s="2"/>
    </row>
    <row r="145" spans="1:39" s="3" customFormat="1" ht="20.100000000000001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2"/>
      <c r="AG145" s="2"/>
      <c r="AH145" s="2"/>
      <c r="AI145" s="2"/>
      <c r="AJ145" s="2"/>
      <c r="AK145" s="2"/>
      <c r="AL145" s="2"/>
      <c r="AM145" s="2"/>
    </row>
    <row r="146" spans="1:39" s="3" customFormat="1" ht="20.100000000000001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2"/>
      <c r="AG146" s="2"/>
      <c r="AH146" s="2"/>
      <c r="AI146" s="2"/>
      <c r="AJ146" s="2"/>
      <c r="AK146" s="2"/>
      <c r="AL146" s="2"/>
      <c r="AM146" s="2"/>
    </row>
    <row r="147" spans="1:39" s="3" customFormat="1" ht="20.100000000000001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2"/>
      <c r="AG147" s="2"/>
      <c r="AH147" s="2"/>
      <c r="AI147" s="2"/>
      <c r="AJ147" s="2"/>
      <c r="AK147" s="2"/>
      <c r="AL147" s="2"/>
      <c r="AM147" s="2"/>
    </row>
    <row r="148" spans="1:39" s="3" customFormat="1" ht="20.100000000000001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2"/>
      <c r="AG148" s="2"/>
      <c r="AH148" s="2"/>
      <c r="AI148" s="2"/>
      <c r="AJ148" s="2"/>
      <c r="AK148" s="2"/>
      <c r="AL148" s="2"/>
      <c r="AM148" s="2"/>
    </row>
    <row r="149" spans="1:39" s="3" customFormat="1" ht="20.100000000000001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2"/>
      <c r="AG149" s="2"/>
      <c r="AH149" s="2"/>
      <c r="AI149" s="2"/>
      <c r="AJ149" s="2"/>
      <c r="AK149" s="2"/>
      <c r="AL149" s="2"/>
      <c r="AM149" s="2"/>
    </row>
    <row r="150" spans="1:39" s="3" customFormat="1" ht="20.100000000000001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2"/>
      <c r="AG150" s="2"/>
      <c r="AH150" s="2"/>
      <c r="AI150" s="2"/>
      <c r="AJ150" s="2"/>
      <c r="AK150" s="2"/>
      <c r="AL150" s="2"/>
      <c r="AM150" s="2"/>
    </row>
    <row r="151" spans="1:39" s="3" customFormat="1" ht="20.100000000000001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2"/>
      <c r="AG151" s="2"/>
      <c r="AH151" s="2"/>
      <c r="AI151" s="2"/>
      <c r="AJ151" s="2"/>
      <c r="AK151" s="2"/>
      <c r="AL151" s="2"/>
      <c r="AM151" s="2"/>
    </row>
    <row r="152" spans="1:39" s="3" customFormat="1" ht="20.100000000000001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2"/>
      <c r="AG152" s="2"/>
      <c r="AH152" s="2"/>
      <c r="AI152" s="2"/>
      <c r="AJ152" s="2"/>
      <c r="AK152" s="2"/>
      <c r="AL152" s="2"/>
      <c r="AM152" s="2"/>
    </row>
    <row r="153" spans="1:39" s="3" customFormat="1" ht="20.100000000000001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2"/>
      <c r="AG153" s="2"/>
      <c r="AH153" s="2"/>
      <c r="AI153" s="2"/>
      <c r="AJ153" s="2"/>
      <c r="AK153" s="2"/>
      <c r="AL153" s="2"/>
      <c r="AM153" s="2"/>
    </row>
    <row r="154" spans="1:39" s="3" customFormat="1" ht="20.100000000000001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2"/>
      <c r="AG154" s="2"/>
      <c r="AH154" s="2"/>
      <c r="AI154" s="2"/>
      <c r="AJ154" s="2"/>
      <c r="AK154" s="2"/>
      <c r="AL154" s="2"/>
      <c r="AM154" s="2"/>
    </row>
    <row r="155" spans="1:39" s="3" customFormat="1" ht="20.100000000000001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2"/>
      <c r="AG155" s="2"/>
      <c r="AH155" s="2"/>
      <c r="AI155" s="2"/>
      <c r="AJ155" s="2"/>
      <c r="AK155" s="2"/>
      <c r="AL155" s="2"/>
      <c r="AM155" s="2"/>
    </row>
    <row r="156" spans="1:39" s="3" customFormat="1" ht="20.100000000000001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2"/>
      <c r="AG156" s="2"/>
      <c r="AH156" s="2"/>
      <c r="AI156" s="2"/>
      <c r="AJ156" s="2"/>
      <c r="AK156" s="2"/>
      <c r="AL156" s="2"/>
      <c r="AM156" s="2"/>
    </row>
    <row r="157" spans="1:39" s="3" customFormat="1" ht="20.100000000000001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2"/>
      <c r="AG157" s="2"/>
      <c r="AH157" s="2"/>
      <c r="AI157" s="2"/>
      <c r="AJ157" s="2"/>
      <c r="AK157" s="2"/>
      <c r="AL157" s="2"/>
      <c r="AM157" s="2"/>
    </row>
    <row r="158" spans="1:39" s="3" customFormat="1" ht="20.100000000000001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2"/>
      <c r="AG158" s="2"/>
      <c r="AH158" s="2"/>
      <c r="AI158" s="2"/>
      <c r="AJ158" s="2"/>
      <c r="AK158" s="2"/>
      <c r="AL158" s="2"/>
      <c r="AM158" s="2"/>
    </row>
    <row r="159" spans="1:39" s="3" customFormat="1" ht="20.100000000000001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2"/>
      <c r="AG159" s="2"/>
      <c r="AH159" s="2"/>
      <c r="AI159" s="2"/>
      <c r="AJ159" s="2"/>
      <c r="AK159" s="2"/>
      <c r="AL159" s="2"/>
      <c r="AM159" s="2"/>
    </row>
    <row r="160" spans="1:39" s="3" customFormat="1" ht="20.100000000000001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2"/>
      <c r="AG160" s="2"/>
      <c r="AH160" s="2"/>
      <c r="AI160" s="2"/>
      <c r="AJ160" s="2"/>
      <c r="AK160" s="2"/>
      <c r="AL160" s="2"/>
      <c r="AM160" s="2"/>
    </row>
    <row r="161" spans="1:39" s="3" customFormat="1" ht="20.100000000000001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2"/>
      <c r="AG161" s="2"/>
      <c r="AH161" s="2"/>
      <c r="AI161" s="2"/>
      <c r="AJ161" s="2"/>
      <c r="AK161" s="2"/>
      <c r="AL161" s="2"/>
      <c r="AM161" s="2"/>
    </row>
    <row r="162" spans="1:39" s="3" customFormat="1" ht="20.100000000000001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2"/>
      <c r="AG162" s="2"/>
      <c r="AH162" s="2"/>
      <c r="AI162" s="2"/>
      <c r="AJ162" s="2"/>
      <c r="AK162" s="2"/>
      <c r="AL162" s="2"/>
      <c r="AM162" s="2"/>
    </row>
    <row r="163" spans="1:39" s="3" customFormat="1" ht="20.100000000000001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2"/>
      <c r="AG163" s="2"/>
      <c r="AH163" s="2"/>
      <c r="AI163" s="2"/>
      <c r="AJ163" s="2"/>
      <c r="AK163" s="2"/>
      <c r="AL163" s="2"/>
      <c r="AM163" s="2"/>
    </row>
    <row r="164" spans="1:39" s="3" customFormat="1" ht="20.100000000000001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2"/>
      <c r="AG164" s="2"/>
      <c r="AH164" s="2"/>
      <c r="AI164" s="2"/>
      <c r="AJ164" s="2"/>
      <c r="AK164" s="2"/>
      <c r="AL164" s="2"/>
      <c r="AM164" s="2"/>
    </row>
    <row r="165" spans="1:39" s="3" customFormat="1" ht="20.100000000000001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2"/>
      <c r="AG165" s="2"/>
      <c r="AH165" s="2"/>
      <c r="AI165" s="2"/>
      <c r="AJ165" s="2"/>
      <c r="AK165" s="2"/>
      <c r="AL165" s="2"/>
      <c r="AM165" s="2"/>
    </row>
    <row r="166" spans="1:39" s="3" customFormat="1" ht="20.100000000000001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2"/>
      <c r="AG166" s="2"/>
      <c r="AH166" s="2"/>
      <c r="AI166" s="2"/>
      <c r="AJ166" s="2"/>
      <c r="AK166" s="2"/>
      <c r="AL166" s="2"/>
      <c r="AM166" s="2"/>
    </row>
    <row r="167" spans="1:39" s="3" customFormat="1" ht="20.100000000000001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2"/>
      <c r="AG167" s="2"/>
      <c r="AH167" s="2"/>
      <c r="AI167" s="2"/>
      <c r="AJ167" s="2"/>
      <c r="AK167" s="2"/>
      <c r="AL167" s="2"/>
      <c r="AM167" s="2"/>
    </row>
    <row r="168" spans="1:39" s="3" customFormat="1" ht="20.100000000000001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2"/>
      <c r="AG168" s="2"/>
      <c r="AH168" s="2"/>
      <c r="AI168" s="2"/>
      <c r="AJ168" s="2"/>
      <c r="AK168" s="2"/>
      <c r="AL168" s="2"/>
      <c r="AM168" s="2"/>
    </row>
    <row r="169" spans="1:39" s="3" customFormat="1" ht="20.100000000000001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2"/>
      <c r="AG169" s="2"/>
      <c r="AH169" s="2"/>
      <c r="AI169" s="2"/>
      <c r="AJ169" s="2"/>
      <c r="AK169" s="2"/>
      <c r="AL169" s="2"/>
      <c r="AM169" s="2"/>
    </row>
    <row r="170" spans="1:39" s="3" customFormat="1" ht="20.100000000000001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2"/>
      <c r="AG170" s="2"/>
      <c r="AH170" s="2"/>
      <c r="AI170" s="2"/>
      <c r="AJ170" s="2"/>
      <c r="AK170" s="2"/>
      <c r="AL170" s="2"/>
      <c r="AM170" s="2"/>
    </row>
  </sheetData>
  <autoFilter ref="A7:AM12" xr:uid="{E3FE9896-5F77-4F2E-A37F-1D350A78146A}"/>
  <mergeCells count="37">
    <mergeCell ref="S7:S9"/>
    <mergeCell ref="AA7:AA9"/>
    <mergeCell ref="AB7:AB9"/>
    <mergeCell ref="AC7:AC9"/>
    <mergeCell ref="AD7:AD9"/>
    <mergeCell ref="U7:U9"/>
    <mergeCell ref="V7:V9"/>
    <mergeCell ref="W7:W9"/>
    <mergeCell ref="X7:X9"/>
    <mergeCell ref="Y7:Y9"/>
    <mergeCell ref="Z7:Z9"/>
    <mergeCell ref="N7:N9"/>
    <mergeCell ref="O7:O9"/>
    <mergeCell ref="P7:P9"/>
    <mergeCell ref="Q7:Q9"/>
    <mergeCell ref="R7:R9"/>
    <mergeCell ref="I7:I9"/>
    <mergeCell ref="J7:J9"/>
    <mergeCell ref="K7:K9"/>
    <mergeCell ref="L7:L9"/>
    <mergeCell ref="M7:M9"/>
    <mergeCell ref="AA5:AB5"/>
    <mergeCell ref="A7:A9"/>
    <mergeCell ref="B7:B9"/>
    <mergeCell ref="C7:C9"/>
    <mergeCell ref="D7:D9"/>
    <mergeCell ref="E7:E9"/>
    <mergeCell ref="F7:F9"/>
    <mergeCell ref="G7:G9"/>
    <mergeCell ref="H7:H9"/>
    <mergeCell ref="O5:P5"/>
    <mergeCell ref="Q5:R5"/>
    <mergeCell ref="S5:T5"/>
    <mergeCell ref="U5:V5"/>
    <mergeCell ref="W5:X5"/>
    <mergeCell ref="Y5:Z5"/>
    <mergeCell ref="T7:T9"/>
  </mergeCells>
  <pageMargins left="0.23622047244094491" right="0.23622047244094491" top="0.74803149606299213" bottom="0.74803149606299213" header="0.31496062992125984" footer="0.31496062992125984"/>
  <pageSetup scale="59" fitToHeight="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F32B1-7A2C-4D78-AB85-288145C62279}">
  <dimension ref="A2:M4"/>
  <sheetViews>
    <sheetView showGridLines="0" zoomScale="90" zoomScaleNormal="90" workbookViewId="0">
      <selection activeCell="E15" sqref="E15"/>
    </sheetView>
  </sheetViews>
  <sheetFormatPr baseColWidth="10" defaultRowHeight="18" customHeight="1" x14ac:dyDescent="0.25"/>
  <cols>
    <col min="1" max="1" width="55.7109375" style="93" customWidth="1"/>
    <col min="2" max="2" width="10.7109375" style="93" customWidth="1"/>
    <col min="3" max="3" width="0.85546875" style="93" customWidth="1"/>
    <col min="4" max="10" width="10.7109375" style="94" customWidth="1"/>
    <col min="11" max="11" width="0.85546875" style="93" customWidth="1"/>
    <col min="12" max="16384" width="11.42578125" style="93"/>
  </cols>
  <sheetData>
    <row r="2" spans="1:13" s="85" customFormat="1" ht="24.95" customHeight="1" x14ac:dyDescent="0.25">
      <c r="A2" s="84" t="s">
        <v>65</v>
      </c>
      <c r="B2" s="84" t="s">
        <v>66</v>
      </c>
      <c r="D2" s="84" t="s">
        <v>0</v>
      </c>
      <c r="E2" s="84" t="s">
        <v>1</v>
      </c>
      <c r="F2" s="84" t="s">
        <v>3</v>
      </c>
      <c r="G2" s="84" t="s">
        <v>6</v>
      </c>
      <c r="H2" s="84" t="s">
        <v>5</v>
      </c>
      <c r="I2" s="84" t="s">
        <v>2</v>
      </c>
      <c r="J2" s="84" t="s">
        <v>4</v>
      </c>
      <c r="K2" s="86"/>
      <c r="L2" s="84" t="s">
        <v>8</v>
      </c>
    </row>
    <row r="3" spans="1:13" ht="18" customHeight="1" x14ac:dyDescent="0.25">
      <c r="A3" s="87" t="s">
        <v>69</v>
      </c>
      <c r="B3" s="88">
        <v>10000</v>
      </c>
      <c r="C3" s="89"/>
      <c r="D3" s="90">
        <v>1000</v>
      </c>
      <c r="E3" s="90">
        <v>1000</v>
      </c>
      <c r="F3" s="90">
        <v>1000</v>
      </c>
      <c r="G3" s="90">
        <v>2000</v>
      </c>
      <c r="H3" s="90">
        <v>1500</v>
      </c>
      <c r="I3" s="90">
        <v>2000</v>
      </c>
      <c r="J3" s="90">
        <v>1500</v>
      </c>
      <c r="K3" s="91"/>
      <c r="L3" s="92">
        <f t="shared" ref="L3:L4" si="0">SUM(D3:J3)</f>
        <v>10000</v>
      </c>
      <c r="M3" s="89">
        <f>+L3-B3</f>
        <v>0</v>
      </c>
    </row>
    <row r="4" spans="1:13" ht="18" customHeight="1" x14ac:dyDescent="0.25">
      <c r="A4" s="87" t="s">
        <v>75</v>
      </c>
      <c r="B4" s="88">
        <v>10000</v>
      </c>
      <c r="C4" s="89"/>
      <c r="D4" s="90">
        <v>1000</v>
      </c>
      <c r="E4" s="90">
        <v>1000</v>
      </c>
      <c r="F4" s="90">
        <v>1000</v>
      </c>
      <c r="G4" s="90">
        <v>2000</v>
      </c>
      <c r="H4" s="90">
        <v>1500</v>
      </c>
      <c r="I4" s="90">
        <v>2000</v>
      </c>
      <c r="J4" s="90">
        <v>1500</v>
      </c>
      <c r="K4" s="91"/>
      <c r="L4" s="92">
        <f t="shared" si="0"/>
        <v>10000</v>
      </c>
      <c r="M4" s="89">
        <f t="shared" ref="M4" si="1">+L4-B4</f>
        <v>0</v>
      </c>
    </row>
  </sheetData>
  <autoFilter ref="A2:L2" xr:uid="{614A9444-D408-4168-A54D-3A14EB237CA0}">
    <sortState xmlns:xlrd2="http://schemas.microsoft.com/office/spreadsheetml/2017/richdata2" ref="A3:L14">
      <sortCondition ref="A2"/>
    </sortState>
  </autoFilter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0C9C5-7A64-4E42-8FA3-ECFFA8C9B135}">
  <dimension ref="A2:N3"/>
  <sheetViews>
    <sheetView showGridLines="0" zoomScale="90" zoomScaleNormal="90" workbookViewId="0">
      <selection activeCell="N3" sqref="N3"/>
    </sheetView>
  </sheetViews>
  <sheetFormatPr baseColWidth="10" defaultRowHeight="18" customHeight="1" x14ac:dyDescent="0.25"/>
  <cols>
    <col min="1" max="1" width="55.7109375" style="93" customWidth="1"/>
    <col min="2" max="2" width="10.7109375" style="93" customWidth="1"/>
    <col min="3" max="3" width="0.85546875" style="93" customWidth="1"/>
    <col min="4" max="11" width="10.7109375" style="94" customWidth="1"/>
    <col min="12" max="12" width="0.85546875" style="93" customWidth="1"/>
    <col min="13" max="16384" width="11.42578125" style="93"/>
  </cols>
  <sheetData>
    <row r="2" spans="1:14" s="85" customFormat="1" ht="24.95" customHeight="1" x14ac:dyDescent="0.25">
      <c r="A2" s="84" t="s">
        <v>65</v>
      </c>
      <c r="B2" s="84" t="s">
        <v>66</v>
      </c>
      <c r="D2" s="84" t="s">
        <v>0</v>
      </c>
      <c r="E2" s="84" t="s">
        <v>1</v>
      </c>
      <c r="F2" s="84" t="s">
        <v>3</v>
      </c>
      <c r="G2" s="84" t="s">
        <v>6</v>
      </c>
      <c r="H2" s="84" t="s">
        <v>5</v>
      </c>
      <c r="I2" s="84" t="s">
        <v>2</v>
      </c>
      <c r="J2" s="84" t="s">
        <v>4</v>
      </c>
      <c r="K2" s="84" t="s">
        <v>78</v>
      </c>
      <c r="L2" s="86"/>
      <c r="M2" s="84" t="s">
        <v>8</v>
      </c>
    </row>
    <row r="3" spans="1:14" ht="18" customHeight="1" x14ac:dyDescent="0.25">
      <c r="A3" s="87" t="s">
        <v>70</v>
      </c>
      <c r="B3" s="88">
        <v>171</v>
      </c>
      <c r="C3" s="89"/>
      <c r="D3" s="90">
        <v>34</v>
      </c>
      <c r="E3" s="90">
        <v>8</v>
      </c>
      <c r="F3" s="90">
        <v>32</v>
      </c>
      <c r="G3" s="90">
        <v>13</v>
      </c>
      <c r="H3" s="90">
        <v>3</v>
      </c>
      <c r="I3" s="90">
        <v>30</v>
      </c>
      <c r="J3" s="90">
        <v>12</v>
      </c>
      <c r="K3" s="90">
        <v>39</v>
      </c>
      <c r="L3" s="91"/>
      <c r="M3" s="92">
        <f>SUM(D3:K3)</f>
        <v>171</v>
      </c>
      <c r="N3" s="89"/>
    </row>
  </sheetData>
  <autoFilter ref="A2:M2" xr:uid="{614A9444-D408-4168-A54D-3A14EB237CA0}">
    <sortState xmlns:xlrd2="http://schemas.microsoft.com/office/spreadsheetml/2017/richdata2" ref="A3:M14">
      <sortCondition ref="A2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4610</vt:lpstr>
      <vt:lpstr>Colportaje</vt:lpstr>
      <vt:lpstr>Club del Libro</vt:lpstr>
      <vt:lpstr>'4610'!Títulos_a_imprimir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SEHS-COMERCIAL</dc:creator>
  <cp:lastModifiedBy>SEHS-COMERCIAL</cp:lastModifiedBy>
  <cp:lastPrinted>2020-12-07T22:28:58Z</cp:lastPrinted>
  <dcterms:created xsi:type="dcterms:W3CDTF">2020-03-12T20:44:38Z</dcterms:created>
  <dcterms:modified xsi:type="dcterms:W3CDTF">2020-12-11T21:48:30Z</dcterms:modified>
</cp:coreProperties>
</file>