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 Sehs\Downloads\"/>
    </mc:Choice>
  </mc:AlternateContent>
  <bookViews>
    <workbookView xWindow="0" yWindow="0" windowWidth="20490" windowHeight="7455"/>
  </bookViews>
  <sheets>
    <sheet name="4692" sheetId="4" r:id="rId1"/>
    <sheet name="Campo" sheetId="8" r:id="rId2"/>
    <sheet name="Librerías" sheetId="10" r:id="rId3"/>
  </sheets>
  <definedNames>
    <definedName name="_xlnm._FilterDatabase" localSheetId="0" hidden="1">'4692'!$A$7:$AN$29</definedName>
    <definedName name="_xlnm._FilterDatabase" localSheetId="1" hidden="1">Campo!$A$2:$N$2</definedName>
    <definedName name="_xlnm._FilterDatabase" localSheetId="2" hidden="1">Librerías!$A$2:$O$2</definedName>
    <definedName name="_xlnm.Print_Titles" localSheetId="0">'4692'!$7:$9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4" l="1"/>
  <c r="N3" i="8" l="1"/>
  <c r="O16" i="10"/>
  <c r="P16" i="10" s="1"/>
  <c r="N9" i="8"/>
  <c r="N8" i="8"/>
  <c r="N7" i="8"/>
  <c r="N6" i="8"/>
  <c r="N4" i="8"/>
  <c r="N5" i="8"/>
  <c r="O4" i="8" l="1"/>
  <c r="O5" i="8"/>
  <c r="O6" i="8"/>
  <c r="O7" i="8"/>
  <c r="O8" i="8"/>
  <c r="O9" i="8"/>
  <c r="O5" i="10"/>
  <c r="P5" i="10" s="1"/>
  <c r="O6" i="10"/>
  <c r="P6" i="10" s="1"/>
  <c r="O7" i="10"/>
  <c r="P7" i="10" s="1"/>
  <c r="O8" i="10"/>
  <c r="P8" i="10" s="1"/>
  <c r="O9" i="10"/>
  <c r="P9" i="10" s="1"/>
  <c r="O10" i="10"/>
  <c r="P10" i="10" s="1"/>
  <c r="O11" i="10"/>
  <c r="P11" i="10" s="1"/>
  <c r="O12" i="10"/>
  <c r="P12" i="10" s="1"/>
  <c r="O13" i="10"/>
  <c r="P13" i="10" s="1"/>
  <c r="O14" i="10"/>
  <c r="P14" i="10" s="1"/>
  <c r="O15" i="10"/>
  <c r="P15" i="10" s="1"/>
  <c r="O4" i="10" l="1"/>
  <c r="P4" i="10" s="1"/>
  <c r="O3" i="10"/>
  <c r="P3" i="10" s="1"/>
  <c r="F11" i="4"/>
  <c r="G11" i="4"/>
  <c r="H11" i="4" s="1"/>
  <c r="F12" i="4"/>
  <c r="G12" i="4"/>
  <c r="F13" i="4"/>
  <c r="G13" i="4"/>
  <c r="H13" i="4" s="1"/>
  <c r="F14" i="4"/>
  <c r="G14" i="4"/>
  <c r="H14" i="4" s="1"/>
  <c r="F15" i="4"/>
  <c r="G15" i="4"/>
  <c r="H15" i="4" s="1"/>
  <c r="F16" i="4"/>
  <c r="G16" i="4"/>
  <c r="H16" i="4" s="1"/>
  <c r="F17" i="4"/>
  <c r="G17" i="4"/>
  <c r="H17" i="4" s="1"/>
  <c r="F18" i="4"/>
  <c r="G18" i="4"/>
  <c r="H18" i="4" s="1"/>
  <c r="F19" i="4"/>
  <c r="G19" i="4"/>
  <c r="H19" i="4" s="1"/>
  <c r="F20" i="4"/>
  <c r="G20" i="4"/>
  <c r="H20" i="4" s="1"/>
  <c r="F21" i="4"/>
  <c r="G21" i="4"/>
  <c r="H21" i="4" s="1"/>
  <c r="F22" i="4"/>
  <c r="G22" i="4"/>
  <c r="H22" i="4" s="1"/>
  <c r="F23" i="4"/>
  <c r="G23" i="4"/>
  <c r="H23" i="4" s="1"/>
  <c r="F24" i="4"/>
  <c r="G24" i="4"/>
  <c r="H24" i="4" s="1"/>
  <c r="F25" i="4"/>
  <c r="G25" i="4"/>
  <c r="H25" i="4" s="1"/>
  <c r="F26" i="4"/>
  <c r="G26" i="4"/>
  <c r="H26" i="4" s="1"/>
  <c r="F27" i="4"/>
  <c r="G27" i="4"/>
  <c r="H27" i="4" s="1"/>
  <c r="F28" i="4"/>
  <c r="G28" i="4"/>
  <c r="H28" i="4" s="1"/>
  <c r="F29" i="4"/>
  <c r="G29" i="4"/>
  <c r="H29" i="4" s="1"/>
  <c r="O3" i="8"/>
  <c r="H12" i="4" l="1"/>
  <c r="AD29" i="4"/>
  <c r="I45" i="4"/>
  <c r="D43" i="4"/>
  <c r="AD10" i="4" l="1"/>
  <c r="G10" i="4"/>
  <c r="F10" i="4"/>
  <c r="H10" i="4" l="1"/>
  <c r="F33" i="4"/>
  <c r="E62" i="4"/>
  <c r="M59" i="4"/>
  <c r="J57" i="4"/>
  <c r="D57" i="4" s="1"/>
  <c r="C57" i="4" s="1"/>
  <c r="I57" i="4"/>
  <c r="H57" i="4"/>
  <c r="J56" i="4"/>
  <c r="D56" i="4" s="1"/>
  <c r="C56" i="4" s="1"/>
  <c r="I56" i="4"/>
  <c r="H56" i="4"/>
  <c r="J55" i="4"/>
  <c r="D55" i="4" s="1"/>
  <c r="C55" i="4" s="1"/>
  <c r="I55" i="4"/>
  <c r="H55" i="4"/>
  <c r="J54" i="4"/>
  <c r="D54" i="4" s="1"/>
  <c r="C54" i="4" s="1"/>
  <c r="I54" i="4"/>
  <c r="H54" i="4"/>
  <c r="J53" i="4"/>
  <c r="D53" i="4" s="1"/>
  <c r="C53" i="4" s="1"/>
  <c r="I53" i="4"/>
  <c r="H53" i="4"/>
  <c r="J52" i="4"/>
  <c r="D51" i="4" s="1"/>
  <c r="D67" i="4" s="1"/>
  <c r="I52" i="4"/>
  <c r="H52" i="4"/>
  <c r="J51" i="4"/>
  <c r="J59" i="4" s="1"/>
  <c r="I51" i="4"/>
  <c r="I59" i="4" s="1"/>
  <c r="H51" i="4"/>
  <c r="H59" i="4" s="1"/>
  <c r="E64" i="4"/>
  <c r="E63" i="4"/>
  <c r="D38" i="4"/>
  <c r="H33" i="4" s="1"/>
  <c r="D37" i="4"/>
  <c r="H32" i="4" s="1"/>
  <c r="F32" i="4"/>
  <c r="AB31" i="4"/>
  <c r="Z31" i="4"/>
  <c r="X31" i="4"/>
  <c r="V31" i="4"/>
  <c r="T31" i="4"/>
  <c r="R31" i="4"/>
  <c r="P31" i="4"/>
  <c r="D31" i="4"/>
  <c r="AD31" i="4" l="1"/>
  <c r="K31" i="4"/>
  <c r="F31" i="4"/>
  <c r="F34" i="4" s="1"/>
  <c r="D39" i="4"/>
  <c r="D44" i="4"/>
  <c r="D52" i="4"/>
  <c r="C52" i="4" s="1"/>
  <c r="C51" i="4"/>
  <c r="C67" i="4" s="1"/>
  <c r="C47" i="4" l="1"/>
  <c r="H31" i="4"/>
  <c r="J31" i="4"/>
  <c r="I18" i="4" l="1"/>
  <c r="I24" i="4"/>
  <c r="I17" i="4"/>
  <c r="I22" i="4"/>
  <c r="I13" i="4"/>
  <c r="I16" i="4"/>
  <c r="I29" i="4"/>
  <c r="I15" i="4"/>
  <c r="I27" i="4"/>
  <c r="I26" i="4"/>
  <c r="I14" i="4"/>
  <c r="I25" i="4"/>
  <c r="I11" i="4"/>
  <c r="I23" i="4"/>
  <c r="I20" i="4"/>
  <c r="I12" i="4"/>
  <c r="I21" i="4"/>
  <c r="I28" i="4"/>
  <c r="I19" i="4"/>
  <c r="C48" i="4"/>
  <c r="D47" i="4" s="1"/>
  <c r="E47" i="4" s="1"/>
  <c r="I10" i="4"/>
  <c r="H34" i="4"/>
  <c r="E60" i="4" s="1"/>
  <c r="E67" i="4" s="1"/>
  <c r="J12" i="4" l="1"/>
  <c r="K12" i="4"/>
  <c r="J22" i="4"/>
  <c r="K22" i="4"/>
  <c r="J19" i="4"/>
  <c r="K19" i="4"/>
  <c r="J20" i="4"/>
  <c r="K20" i="4"/>
  <c r="J14" i="4"/>
  <c r="K14" i="4"/>
  <c r="J29" i="4"/>
  <c r="K29" i="4"/>
  <c r="J17" i="4"/>
  <c r="K17" i="4"/>
  <c r="J25" i="4"/>
  <c r="K25" i="4"/>
  <c r="J23" i="4"/>
  <c r="K23" i="4"/>
  <c r="J16" i="4"/>
  <c r="K16" i="4"/>
  <c r="J24" i="4"/>
  <c r="K24" i="4"/>
  <c r="J15" i="4"/>
  <c r="K15" i="4"/>
  <c r="J28" i="4"/>
  <c r="K28" i="4"/>
  <c r="J26" i="4"/>
  <c r="K26" i="4"/>
  <c r="J21" i="4"/>
  <c r="K21" i="4"/>
  <c r="J11" i="4"/>
  <c r="K11" i="4"/>
  <c r="J27" i="4"/>
  <c r="K27" i="4"/>
  <c r="J13" i="4"/>
  <c r="K13" i="4"/>
  <c r="J18" i="4"/>
  <c r="K18" i="4"/>
  <c r="K10" i="4"/>
  <c r="J10" i="4"/>
  <c r="I31" i="4"/>
  <c r="N28" i="4" l="1"/>
  <c r="N13" i="4"/>
  <c r="O13" i="4" s="1"/>
  <c r="N11" i="4"/>
  <c r="O11" i="4" s="1"/>
  <c r="N26" i="4"/>
  <c r="O26" i="4" s="1"/>
  <c r="N15" i="4"/>
  <c r="O15" i="4" s="1"/>
  <c r="N16" i="4"/>
  <c r="O16" i="4" s="1"/>
  <c r="N25" i="4"/>
  <c r="O25" i="4" s="1"/>
  <c r="N29" i="4"/>
  <c r="O29" i="4" s="1"/>
  <c r="N20" i="4"/>
  <c r="O20" i="4" s="1"/>
  <c r="N22" i="4"/>
  <c r="O22" i="4" s="1"/>
  <c r="N18" i="4"/>
  <c r="O18" i="4" s="1"/>
  <c r="N27" i="4"/>
  <c r="O27" i="4" s="1"/>
  <c r="N21" i="4"/>
  <c r="O21" i="4" s="1"/>
  <c r="O28" i="4"/>
  <c r="N24" i="4"/>
  <c r="O24" i="4" s="1"/>
  <c r="N23" i="4"/>
  <c r="O23" i="4" s="1"/>
  <c r="N17" i="4"/>
  <c r="O17" i="4" s="1"/>
  <c r="N14" i="4"/>
  <c r="O14" i="4" s="1"/>
  <c r="N19" i="4"/>
  <c r="O19" i="4" s="1"/>
  <c r="N12" i="4"/>
  <c r="O12" i="4" s="1"/>
  <c r="N10" i="4"/>
  <c r="O10" i="4" s="1"/>
  <c r="W29" i="4" l="1"/>
  <c r="AC29" i="4"/>
  <c r="U29" i="4"/>
  <c r="Q29" i="4"/>
  <c r="AA29" i="4"/>
  <c r="S29" i="4"/>
  <c r="Y29" i="4"/>
  <c r="Y10" i="4"/>
  <c r="Q10" i="4"/>
  <c r="AA10" i="4"/>
  <c r="W10" i="4"/>
  <c r="U10" i="4"/>
  <c r="S10" i="4"/>
  <c r="AC10" i="4"/>
  <c r="N31" i="4"/>
  <c r="AE29" i="4" l="1"/>
  <c r="Y31" i="4"/>
  <c r="AA31" i="4"/>
  <c r="W31" i="4"/>
  <c r="AE10" i="4"/>
  <c r="U31" i="4"/>
  <c r="Q31" i="4"/>
  <c r="S31" i="4"/>
  <c r="AC31" i="4"/>
  <c r="AE31" i="4" l="1"/>
</calcChain>
</file>

<file path=xl/sharedStrings.xml><?xml version="1.0" encoding="utf-8"?>
<sst xmlns="http://schemas.openxmlformats.org/spreadsheetml/2006/main" count="194" uniqueCount="106">
  <si>
    <t>APC</t>
  </si>
  <si>
    <t>MAC</t>
  </si>
  <si>
    <t>MPS</t>
  </si>
  <si>
    <t>MLT</t>
  </si>
  <si>
    <t>MSOP</t>
  </si>
  <si>
    <t>MPCS</t>
  </si>
  <si>
    <t>MOP</t>
  </si>
  <si>
    <t>SEHS</t>
  </si>
  <si>
    <t>TOTAL</t>
  </si>
  <si>
    <t>FACT. ACES</t>
  </si>
  <si>
    <t>Nº DUA</t>
  </si>
  <si>
    <t>FECHA DUA</t>
  </si>
  <si>
    <t>CODIGO</t>
  </si>
  <si>
    <t>TITULO</t>
  </si>
  <si>
    <t>FAMILIA</t>
  </si>
  <si>
    <t>CANTIDAD</t>
  </si>
  <si>
    <t>P.U. $</t>
  </si>
  <si>
    <t>TOTAL $</t>
  </si>
  <si>
    <t>TIPO CAMBIO SUNAT</t>
  </si>
  <si>
    <t>TOTAL PEN</t>
  </si>
  <si>
    <t>PROPORCION Q</t>
  </si>
  <si>
    <t>FLETE</t>
  </si>
  <si>
    <t>CODIGO SEHS</t>
  </si>
  <si>
    <t>PRECIO DE FACTURACION</t>
  </si>
  <si>
    <t>COSTO</t>
  </si>
  <si>
    <t>COSTO UNITARIO</t>
  </si>
  <si>
    <t>SEGURO</t>
  </si>
  <si>
    <t>GASTOS DE IMPORTACION</t>
  </si>
  <si>
    <t>TOTAL USD</t>
  </si>
  <si>
    <t>GASTOS DE FLETE</t>
  </si>
  <si>
    <t>TOTAL GASTOS IMPORTACION</t>
  </si>
  <si>
    <t>GASTOS DE ADUANAS</t>
  </si>
  <si>
    <t>TOTAL LIQUIDACION ADUANAS</t>
  </si>
  <si>
    <t>ALMACÉN</t>
  </si>
  <si>
    <t>TOTAL FLETE</t>
  </si>
  <si>
    <t>USD</t>
  </si>
  <si>
    <t>PEN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</si>
  <si>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</si>
  <si>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</si>
  <si>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</si>
  <si>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</si>
  <si>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</si>
  <si>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</si>
  <si>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</si>
  <si>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</si>
  <si>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</si>
  <si>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</si>
  <si>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</si>
  <si>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</si>
  <si>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</si>
  <si>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</si>
  <si>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</si>
  <si>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</si>
  <si>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</si>
  <si>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</si>
  <si>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</si>
  <si>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</si>
  <si>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</si>
  <si>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</si>
  <si>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</si>
  <si>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</si>
  <si>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</si>
  <si>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GAS. IMPORT. + LIQ. ADUANAS</t>
  </si>
  <si>
    <t>Q</t>
  </si>
  <si>
    <t>STOCK UNIDADES</t>
  </si>
  <si>
    <t>DIFERENCIA</t>
  </si>
  <si>
    <t>MATERIAL</t>
  </si>
  <si>
    <t>STOCK</t>
  </si>
  <si>
    <t xml:space="preserve">LIQUIDACIÓN DE LA FACTURA 4680 DE ACES </t>
  </si>
  <si>
    <t>T/C 22/01/2021</t>
  </si>
  <si>
    <t>0009-00004692</t>
  </si>
  <si>
    <t>¡TU VALES!</t>
  </si>
  <si>
    <t>3 MARÍAS, 3 TORTAS, 3 NIÑOS</t>
  </si>
  <si>
    <t>DIVERSIDAD EN EL AULA</t>
  </si>
  <si>
    <t>EL CARÁCTER DE DIOS Y LA ÚLTIMA GENERACIÓ</t>
  </si>
  <si>
    <t>EL CONFLICTO DE LOS SIGLOS TF - VERSIÓN ECONÓMICA</t>
  </si>
  <si>
    <t>EL DISCIPULADO EN TODOS LOS CREYENTES</t>
  </si>
  <si>
    <t>EL MISTERIO DE LA HABITACIÓN ESCONDIDA</t>
  </si>
  <si>
    <t>EL REGALO</t>
  </si>
  <si>
    <t>EN BUSCA DE ÉXTASIS</t>
  </si>
  <si>
    <t>EXPEDICIÓN GALÁPAGOS</t>
  </si>
  <si>
    <t>HÁBITOS DE LA GENTE FELIZ</t>
  </si>
  <si>
    <t>LA PROMESA - COMPL. 2T21 [FLEX]</t>
  </si>
  <si>
    <t>MÁS ALLÁ DE LAS CENIZAS</t>
  </si>
  <si>
    <t>MÁS ALLÁ DEL DOLOR</t>
  </si>
  <si>
    <t>MENSAJES PARA LOS JÓVENES TF - 7ED.</t>
  </si>
  <si>
    <t>NIÑOS CON FE</t>
  </si>
  <si>
    <t>RAZÓN DE LA ESPERANZA - MANUAL DE ESTUDIOS BÍBLICOS</t>
  </si>
  <si>
    <t>VALORES: RESPETO - EL CUMPLEAÑOS DEL ABUELO</t>
  </si>
  <si>
    <t>CONEXIÓN 2.0 - 2° TRIM. 2021</t>
  </si>
  <si>
    <t>MIS AMIGOS - MARZO 2021</t>
  </si>
  <si>
    <t>MIRAF.</t>
  </si>
  <si>
    <t>CHORRILL.</t>
  </si>
  <si>
    <t>AREQUIPA</t>
  </si>
  <si>
    <t>TACNA</t>
  </si>
  <si>
    <t>CUSCO</t>
  </si>
  <si>
    <t>PUNO</t>
  </si>
  <si>
    <t>JULIACA</t>
  </si>
  <si>
    <t>HUANC.</t>
  </si>
  <si>
    <t>PUCALLPA</t>
  </si>
  <si>
    <t>CENTRAL</t>
  </si>
  <si>
    <t>CL 2021 - 1 TRIM.</t>
  </si>
  <si>
    <t>CL 2021 - 2 TRIM.</t>
  </si>
  <si>
    <t>2 TRIM. 2021</t>
  </si>
  <si>
    <t>LIQUIDACION No. 2021-0000126</t>
  </si>
  <si>
    <t>LIQUIDACION No. 2021-0000127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</si>
</sst>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000\9\-0000"/>
    <numFmt numFmtId="165" formatCode="dd\-mm\-yyyy;@"/>
    <numFmt numFmtId="166" formatCode="dd/mm/yyyy;@"/>
    <numFmt numFmtId="167" formatCode="#,##0.00_ ;\-#,##0.00\ "/>
    <numFmt numFmtId="168" formatCode="_-&quot;S/.&quot;* #,##0.00_-;\-&quot;S/.&quot;* #,##0.00_-;_-&quot;S/.&quot;* &quot;-&quot;??_-;_-@_-"/>
    <numFmt numFmtId="169" formatCode="0_ ;\-0\ "/>
    <numFmt numFmtId="170" formatCode="_-[$$-540A]* #,##0.00_ ;_-[$$-540A]* \-#,##0.00\ ;_-[$$-540A]* &quot;-&quot;??_ ;_-@_ "/>
    <numFmt numFmtId="171" formatCode="0.00000"/>
    <numFmt numFmtId="172" formatCode="[$$-540A]#,##0.00"/>
    <numFmt numFmtId="173" formatCode="0.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14"/>
      <name val="Arial Nova"/>
      <family val="2"/>
    </font>
    <font>
      <sz val="10"/>
      <color rgb="FF000000"/>
      <name val="Arial Nova"/>
      <family val="2"/>
    </font>
    <font>
      <sz val="11"/>
      <color rgb="FF000000"/>
      <name val="Arial Nova"/>
      <family val="2"/>
    </font>
    <font>
      <sz val="14"/>
      <name val="Arial Nova"/>
      <family val="2"/>
    </font>
    <font>
      <b/>
      <sz val="12"/>
      <color theme="0"/>
      <name val="Arial Nova"/>
      <family val="2"/>
    </font>
    <font>
      <b/>
      <sz val="10"/>
      <color theme="0"/>
      <name val="Arial Nova"/>
      <family val="2"/>
    </font>
    <font>
      <b/>
      <sz val="10"/>
      <color rgb="FFFFFF0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sz val="10"/>
      <name val="Arial Nova"/>
      <family val="2"/>
    </font>
    <font>
      <sz val="10"/>
      <color rgb="FF0000FF"/>
      <name val="Arial Nova"/>
      <family val="2"/>
    </font>
    <font>
      <sz val="10"/>
      <color rgb="FFFFFF00"/>
      <name val="Arial Nova"/>
      <family val="2"/>
    </font>
    <font>
      <b/>
      <sz val="10"/>
      <color rgb="FF000000"/>
      <name val="Arial Nova"/>
      <family val="2"/>
    </font>
    <font>
      <b/>
      <sz val="10"/>
      <name val="Arial Nova"/>
      <family val="2"/>
    </font>
    <font>
      <sz val="10"/>
      <color theme="0" tint="-0.14999847407452621"/>
      <name val="Arial Nova"/>
      <family val="2"/>
    </font>
    <font>
      <b/>
      <sz val="10"/>
      <color theme="0" tint="-0.14999847407452621"/>
      <name val="Arial Nova"/>
      <family val="2"/>
    </font>
    <font>
      <sz val="10"/>
      <color theme="1"/>
      <name val="Arial Nova"/>
      <family val="2"/>
    </font>
    <font>
      <i/>
      <sz val="10"/>
      <color theme="1"/>
      <name val="Arial Nova"/>
      <family val="2"/>
    </font>
    <font>
      <i/>
      <sz val="10"/>
      <name val="Arial Nova"/>
      <family val="2"/>
    </font>
    <font>
      <i/>
      <sz val="10"/>
      <color theme="0" tint="-0.499984740745262"/>
      <name val="Arial Nova"/>
      <family val="2"/>
    </font>
    <font>
      <b/>
      <sz val="9"/>
      <color rgb="FF990000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2"/>
      <name val="Arial Nova"/>
      <family val="2"/>
    </font>
    <font>
      <b/>
      <sz val="12"/>
      <color indexed="56"/>
      <name val="Arial Nova"/>
      <family val="2"/>
    </font>
    <font>
      <sz val="12"/>
      <name val="Arial Nova"/>
      <family val="2"/>
    </font>
    <font>
      <sz val="12"/>
      <color indexed="8"/>
      <name val="Arial Nova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DE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264F92"/>
        <bgColor indexed="64"/>
      </patternFill>
    </fill>
    <fill>
      <patternFill patternType="solid">
        <fgColor rgb="FF0D7D0D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86E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000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hair">
        <color theme="1" tint="0.249977111117893"/>
      </left>
      <right style="hair">
        <color theme="1" tint="0.249977111117893"/>
      </right>
      <top/>
      <bottom style="hair">
        <color theme="1" tint="0.249977111117893"/>
      </bottom>
      <diagonal/>
    </border>
    <border>
      <left style="hair">
        <color rgb="FF3F3F3F"/>
      </left>
      <right style="hair">
        <color rgb="FF3F3F3F"/>
      </right>
      <top/>
      <bottom style="hair">
        <color rgb="FF3F3F3F"/>
      </bottom>
      <diagonal/>
    </border>
    <border>
      <left style="hair">
        <color theme="1" tint="0.249977111117893"/>
      </left>
      <right style="hair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theme="1" tint="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theme="1" tint="0.34998626667073579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theme="1" tint="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4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3" xfId="2" applyFont="1" applyBorder="1" applyAlignment="1">
      <alignment vertical="center"/>
    </xf>
    <xf numFmtId="3" fontId="11" fillId="17" borderId="3" xfId="2" applyNumberFormat="1" applyFont="1" applyFill="1" applyBorder="1" applyAlignment="1">
      <alignment horizontal="right" vertical="center"/>
    </xf>
    <xf numFmtId="4" fontId="5" fillId="0" borderId="3" xfId="2" applyNumberFormat="1" applyFont="1" applyBorder="1" applyAlignment="1">
      <alignment horizontal="right" vertical="center"/>
    </xf>
    <xf numFmtId="167" fontId="5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168" fontId="5" fillId="0" borderId="3" xfId="2" applyNumberFormat="1" applyFont="1" applyBorder="1" applyAlignment="1">
      <alignment vertical="center"/>
    </xf>
    <xf numFmtId="10" fontId="5" fillId="0" borderId="3" xfId="3" applyNumberFormat="1" applyFont="1" applyBorder="1" applyAlignment="1">
      <alignment vertical="center"/>
    </xf>
    <xf numFmtId="169" fontId="13" fillId="5" borderId="3" xfId="2" applyNumberFormat="1" applyFont="1" applyFill="1" applyBorder="1" applyAlignment="1">
      <alignment vertical="center"/>
    </xf>
    <xf numFmtId="167" fontId="14" fillId="6" borderId="4" xfId="2" applyNumberFormat="1" applyFont="1" applyFill="1" applyBorder="1" applyAlignment="1">
      <alignment vertical="center"/>
    </xf>
    <xf numFmtId="168" fontId="11" fillId="17" borderId="3" xfId="2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3" fontId="15" fillId="18" borderId="3" xfId="0" applyNumberFormat="1" applyFont="1" applyFill="1" applyBorder="1" applyAlignment="1">
      <alignment vertical="center"/>
    </xf>
    <xf numFmtId="168" fontId="15" fillId="18" borderId="3" xfId="0" applyNumberFormat="1" applyFont="1" applyFill="1" applyBorder="1" applyAlignment="1">
      <alignment vertical="center"/>
    </xf>
    <xf numFmtId="0" fontId="11" fillId="0" borderId="0" xfId="2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16" fillId="0" borderId="5" xfId="2" applyFont="1" applyBorder="1" applyAlignment="1">
      <alignment vertical="center"/>
    </xf>
    <xf numFmtId="3" fontId="9" fillId="17" borderId="5" xfId="2" applyNumberFormat="1" applyFont="1" applyFill="1" applyBorder="1" applyAlignment="1">
      <alignment vertical="center"/>
    </xf>
    <xf numFmtId="167" fontId="16" fillId="0" borderId="5" xfId="2" applyNumberFormat="1" applyFont="1" applyBorder="1" applyAlignment="1">
      <alignment vertical="center"/>
    </xf>
    <xf numFmtId="168" fontId="16" fillId="0" borderId="5" xfId="2" applyNumberFormat="1" applyFont="1" applyBorder="1" applyAlignment="1">
      <alignment vertical="center"/>
    </xf>
    <xf numFmtId="10" fontId="16" fillId="0" borderId="5" xfId="3" applyNumberFormat="1" applyFont="1" applyBorder="1" applyAlignment="1">
      <alignment vertical="center"/>
    </xf>
    <xf numFmtId="168" fontId="9" fillId="17" borderId="5" xfId="2" applyNumberFormat="1" applyFont="1" applyFill="1" applyBorder="1" applyAlignment="1">
      <alignment vertical="center"/>
    </xf>
    <xf numFmtId="3" fontId="16" fillId="0" borderId="5" xfId="0" applyNumberFormat="1" applyFont="1" applyBorder="1" applyAlignment="1">
      <alignment vertical="center"/>
    </xf>
    <xf numFmtId="168" fontId="16" fillId="0" borderId="5" xfId="0" applyNumberFormat="1" applyFont="1" applyBorder="1" applyAlignment="1">
      <alignment vertical="center"/>
    </xf>
    <xf numFmtId="3" fontId="10" fillId="18" borderId="5" xfId="0" applyNumberFormat="1" applyFont="1" applyFill="1" applyBorder="1" applyAlignment="1">
      <alignment vertical="center"/>
    </xf>
    <xf numFmtId="168" fontId="10" fillId="18" borderId="5" xfId="0" applyNumberFormat="1" applyFont="1" applyFill="1" applyBorder="1" applyAlignment="1">
      <alignment vertical="center"/>
    </xf>
    <xf numFmtId="170" fontId="5" fillId="0" borderId="0" xfId="2" applyNumberFormat="1" applyFont="1" applyAlignment="1">
      <alignment vertical="center"/>
    </xf>
    <xf numFmtId="168" fontId="5" fillId="0" borderId="0" xfId="2" applyNumberFormat="1" applyFont="1" applyAlignment="1">
      <alignment vertical="center"/>
    </xf>
    <xf numFmtId="0" fontId="16" fillId="7" borderId="0" xfId="2" applyFont="1" applyFill="1" applyAlignment="1">
      <alignment vertical="center"/>
    </xf>
    <xf numFmtId="0" fontId="5" fillId="0" borderId="6" xfId="2" applyFont="1" applyBorder="1" applyAlignment="1">
      <alignment vertical="center"/>
    </xf>
    <xf numFmtId="170" fontId="5" fillId="0" borderId="6" xfId="2" applyNumberFormat="1" applyFont="1" applyBorder="1" applyAlignment="1">
      <alignment vertical="center"/>
    </xf>
    <xf numFmtId="168" fontId="5" fillId="0" borderId="6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0" fontId="16" fillId="0" borderId="6" xfId="2" applyFont="1" applyBorder="1" applyAlignment="1">
      <alignment vertical="center"/>
    </xf>
    <xf numFmtId="170" fontId="16" fillId="0" borderId="6" xfId="2" applyNumberFormat="1" applyFont="1" applyBorder="1" applyAlignment="1">
      <alignment vertical="center"/>
    </xf>
    <xf numFmtId="168" fontId="16" fillId="0" borderId="6" xfId="2" applyNumberFormat="1" applyFont="1" applyBorder="1" applyAlignment="1">
      <alignment vertical="center"/>
    </xf>
    <xf numFmtId="4" fontId="5" fillId="0" borderId="0" xfId="2" applyNumberFormat="1" applyFont="1" applyAlignment="1">
      <alignment vertical="center"/>
    </xf>
    <xf numFmtId="0" fontId="16" fillId="0" borderId="7" xfId="2" applyFont="1" applyBorder="1" applyAlignment="1">
      <alignment horizontal="left" vertical="center"/>
    </xf>
    <xf numFmtId="0" fontId="16" fillId="0" borderId="7" xfId="2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6" fillId="5" borderId="7" xfId="2" applyFont="1" applyFill="1" applyBorder="1" applyAlignment="1">
      <alignment vertical="center"/>
    </xf>
    <xf numFmtId="168" fontId="16" fillId="5" borderId="7" xfId="2" applyNumberFormat="1" applyFont="1" applyFill="1" applyBorder="1" applyAlignment="1">
      <alignment vertical="center"/>
    </xf>
    <xf numFmtId="0" fontId="18" fillId="8" borderId="0" xfId="2" applyFont="1" applyFill="1" applyAlignment="1">
      <alignment vertical="center"/>
    </xf>
    <xf numFmtId="168" fontId="18" fillId="8" borderId="8" xfId="2" applyNumberFormat="1" applyFont="1" applyFill="1" applyBorder="1" applyAlignment="1">
      <alignment vertical="center"/>
    </xf>
    <xf numFmtId="171" fontId="19" fillId="8" borderId="0" xfId="2" applyNumberFormat="1" applyFont="1" applyFill="1" applyAlignment="1">
      <alignment vertical="center"/>
    </xf>
    <xf numFmtId="10" fontId="5" fillId="0" borderId="0" xfId="3" applyNumberFormat="1" applyFont="1" applyAlignment="1">
      <alignment vertical="center"/>
    </xf>
    <xf numFmtId="168" fontId="18" fillId="8" borderId="0" xfId="2" applyNumberFormat="1" applyFont="1" applyFill="1" applyAlignment="1">
      <alignment vertical="center"/>
    </xf>
    <xf numFmtId="43" fontId="20" fillId="0" borderId="9" xfId="4" applyFont="1" applyBorder="1" applyAlignment="1">
      <alignment vertical="center"/>
    </xf>
    <xf numFmtId="43" fontId="21" fillId="2" borderId="10" xfId="4" applyFont="1" applyFill="1" applyBorder="1" applyAlignment="1">
      <alignment horizontal="center" vertical="center"/>
    </xf>
    <xf numFmtId="43" fontId="20" fillId="0" borderId="10" xfId="4" applyFont="1" applyBorder="1" applyAlignment="1">
      <alignment horizontal="center" vertical="center"/>
    </xf>
    <xf numFmtId="43" fontId="20" fillId="0" borderId="11" xfId="4" applyFont="1" applyBorder="1" applyAlignment="1">
      <alignment vertical="center"/>
    </xf>
    <xf numFmtId="0" fontId="16" fillId="9" borderId="12" xfId="2" applyFont="1" applyFill="1" applyBorder="1" applyAlignment="1">
      <alignment horizontal="center" vertical="center" wrapText="1"/>
    </xf>
    <xf numFmtId="0" fontId="13" fillId="0" borderId="13" xfId="5" applyFont="1" applyBorder="1" applyAlignment="1">
      <alignment horizontal="left" vertical="center"/>
    </xf>
    <xf numFmtId="170" fontId="22" fillId="2" borderId="0" xfId="5" applyNumberFormat="1" applyFont="1" applyFill="1" applyAlignment="1">
      <alignment vertical="center"/>
    </xf>
    <xf numFmtId="4" fontId="17" fillId="0" borderId="0" xfId="5" applyNumberFormat="1" applyFont="1" applyAlignment="1">
      <alignment vertical="center"/>
    </xf>
    <xf numFmtId="4" fontId="23" fillId="0" borderId="14" xfId="5" applyNumberFormat="1" applyFont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3" fontId="5" fillId="2" borderId="0" xfId="2" applyNumberFormat="1" applyFont="1" applyFill="1" applyAlignment="1">
      <alignment vertical="center"/>
    </xf>
    <xf numFmtId="172" fontId="5" fillId="2" borderId="0" xfId="2" applyNumberFormat="1" applyFont="1" applyFill="1" applyAlignment="1">
      <alignment vertical="center"/>
    </xf>
    <xf numFmtId="4" fontId="5" fillId="2" borderId="0" xfId="2" applyNumberFormat="1" applyFont="1" applyFill="1" applyAlignment="1">
      <alignment vertical="center"/>
    </xf>
    <xf numFmtId="4" fontId="22" fillId="2" borderId="0" xfId="5" applyNumberFormat="1" applyFont="1" applyFill="1" applyAlignment="1">
      <alignment vertical="center"/>
    </xf>
    <xf numFmtId="4" fontId="13" fillId="0" borderId="14" xfId="5" applyNumberFormat="1" applyFont="1" applyBorder="1" applyAlignment="1">
      <alignment vertical="center"/>
    </xf>
    <xf numFmtId="4" fontId="13" fillId="0" borderId="0" xfId="5" applyNumberFormat="1" applyFont="1" applyAlignment="1">
      <alignment vertical="center"/>
    </xf>
    <xf numFmtId="0" fontId="16" fillId="9" borderId="7" xfId="2" applyFont="1" applyFill="1" applyBorder="1" applyAlignment="1">
      <alignment vertical="center"/>
    </xf>
    <xf numFmtId="3" fontId="16" fillId="9" borderId="7" xfId="2" applyNumberFormat="1" applyFont="1" applyFill="1" applyBorder="1" applyAlignment="1">
      <alignment vertical="center"/>
    </xf>
    <xf numFmtId="172" fontId="16" fillId="9" borderId="7" xfId="2" applyNumberFormat="1" applyFont="1" applyFill="1" applyBorder="1" applyAlignment="1">
      <alignment vertical="center"/>
    </xf>
    <xf numFmtId="4" fontId="16" fillId="9" borderId="7" xfId="2" applyNumberFormat="1" applyFont="1" applyFill="1" applyBorder="1" applyAlignment="1">
      <alignment vertical="center"/>
    </xf>
    <xf numFmtId="4" fontId="17" fillId="0" borderId="14" xfId="5" applyNumberFormat="1" applyFont="1" applyBorder="1" applyAlignment="1">
      <alignment vertical="center"/>
    </xf>
    <xf numFmtId="173" fontId="22" fillId="2" borderId="0" xfId="5" applyNumberFormat="1" applyFont="1" applyFill="1" applyAlignment="1">
      <alignment vertical="center"/>
    </xf>
    <xf numFmtId="0" fontId="17" fillId="0" borderId="13" xfId="5" applyFont="1" applyBorder="1" applyAlignment="1">
      <alignment horizontal="center" vertical="center"/>
    </xf>
    <xf numFmtId="0" fontId="13" fillId="0" borderId="15" xfId="5" applyFont="1" applyBorder="1" applyAlignment="1">
      <alignment horizontal="center" vertical="center"/>
    </xf>
    <xf numFmtId="170" fontId="22" fillId="2" borderId="16" xfId="5" applyNumberFormat="1" applyFont="1" applyFill="1" applyBorder="1" applyAlignment="1">
      <alignment vertical="center"/>
    </xf>
    <xf numFmtId="4" fontId="17" fillId="0" borderId="16" xfId="5" applyNumberFormat="1" applyFont="1" applyBorder="1" applyAlignment="1">
      <alignment vertical="center"/>
    </xf>
    <xf numFmtId="4" fontId="17" fillId="0" borderId="17" xfId="5" applyNumberFormat="1" applyFont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3" fontId="26" fillId="0" borderId="0" xfId="0" applyNumberFormat="1" applyFont="1" applyAlignment="1">
      <alignment vertical="center"/>
    </xf>
    <xf numFmtId="3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8" fillId="0" borderId="0" xfId="2" applyFont="1" applyAlignment="1">
      <alignment horizontal="left" vertical="center"/>
    </xf>
    <xf numFmtId="0" fontId="29" fillId="0" borderId="0" xfId="1" applyFont="1" applyAlignment="1">
      <alignment vertical="center"/>
    </xf>
    <xf numFmtId="164" fontId="30" fillId="0" borderId="0" xfId="2" quotePrefix="1" applyNumberFormat="1" applyFont="1" applyAlignment="1">
      <alignment horizontal="left" vertical="center"/>
    </xf>
    <xf numFmtId="165" fontId="30" fillId="0" borderId="0" xfId="2" applyNumberFormat="1" applyFont="1" applyAlignment="1">
      <alignment horizontal="left" vertical="center"/>
    </xf>
    <xf numFmtId="166" fontId="30" fillId="0" borderId="0" xfId="2" applyNumberFormat="1" applyFont="1" applyAlignment="1">
      <alignment horizontal="left" vertical="center"/>
    </xf>
    <xf numFmtId="168" fontId="17" fillId="0" borderId="5" xfId="2" applyNumberFormat="1" applyFont="1" applyFill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3" fontId="26" fillId="2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3" fontId="25" fillId="4" borderId="1" xfId="0" applyNumberFormat="1" applyFont="1" applyFill="1" applyBorder="1" applyAlignment="1">
      <alignment horizontal="center" vertical="center"/>
    </xf>
    <xf numFmtId="0" fontId="9" fillId="16" borderId="12" xfId="0" applyFont="1" applyFill="1" applyBorder="1" applyAlignment="1">
      <alignment horizontal="center" vertical="center" wrapText="1"/>
    </xf>
    <xf numFmtId="0" fontId="10" fillId="18" borderId="12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9" fillId="14" borderId="12" xfId="0" applyFont="1" applyFill="1" applyBorder="1" applyAlignment="1">
      <alignment horizontal="center" vertical="center" wrapText="1"/>
    </xf>
    <xf numFmtId="0" fontId="9" fillId="15" borderId="12" xfId="0" applyFont="1" applyFill="1" applyBorder="1" applyAlignment="1">
      <alignment horizontal="center" vertical="center" wrapText="1"/>
    </xf>
    <xf numFmtId="0" fontId="9" fillId="12" borderId="12" xfId="0" applyFont="1" applyFill="1" applyBorder="1" applyAlignment="1">
      <alignment horizontal="center" vertical="center" wrapText="1"/>
    </xf>
    <xf numFmtId="0" fontId="9" fillId="17" borderId="2" xfId="2" applyFont="1" applyFill="1" applyBorder="1" applyAlignment="1">
      <alignment horizontal="center" vertical="center" wrapText="1"/>
    </xf>
    <xf numFmtId="167" fontId="9" fillId="17" borderId="2" xfId="2" applyNumberFormat="1" applyFont="1" applyFill="1" applyBorder="1" applyAlignment="1">
      <alignment horizontal="center" vertical="center" wrapText="1"/>
    </xf>
    <xf numFmtId="0" fontId="9" fillId="17" borderId="18" xfId="2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8" fillId="16" borderId="18" xfId="0" applyFont="1" applyFill="1" applyBorder="1" applyAlignment="1">
      <alignment horizontal="center" vertical="center" wrapText="1"/>
    </xf>
    <xf numFmtId="0" fontId="8" fillId="16" borderId="19" xfId="0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2" borderId="18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8" fillId="13" borderId="18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8" fillId="15" borderId="18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</cellXfs>
  <cellStyles count="6">
    <cellStyle name="Millares 2" xfId="4"/>
    <cellStyle name="Normal" xfId="0" builtinId="0"/>
    <cellStyle name="Normal 2" xfId="1"/>
    <cellStyle name="Normal 3" xfId="2"/>
    <cellStyle name="Normal 4" xfId="5"/>
    <cellStyle name="Porcentaje 2" xfId="3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87"/>
  <sheetViews>
    <sheetView showGridLines="0" tabSelected="1" zoomScale="80" zoomScaleNormal="80" workbookViewId="0">
      <pane xSplit="2" ySplit="9" topLeftCell="C34" activePane="bottomRight" state="frozen"/>
      <selection pane="topRight" activeCell="C1" sqref="C1"/>
      <selection pane="bottomLeft" activeCell="A10" sqref="A10"/>
      <selection pane="bottomRight" activeCell="K41" sqref="K41"/>
    </sheetView>
  </sheetViews>
  <sheetFormatPr baseColWidth="10" defaultColWidth="9.140625" defaultRowHeight="20.100000000000001" customHeight="1"/>
  <cols>
    <col min="1" max="1" width="7.7109375" style="2" customWidth="1"/>
    <col min="2" max="2" width="58" style="2" customWidth="1"/>
    <col min="3" max="4" width="14.7109375" style="2" customWidth="1"/>
    <col min="5" max="5" width="10.7109375" style="2" customWidth="1"/>
    <col min="6" max="6" width="16.7109375" style="2" customWidth="1"/>
    <col min="7" max="7" width="8.7109375" style="2" hidden="1" customWidth="1"/>
    <col min="8" max="8" width="16.7109375" style="2" customWidth="1"/>
    <col min="9" max="9" width="12.7109375" style="2" customWidth="1"/>
    <col min="10" max="10" width="16.7109375" style="2" customWidth="1"/>
    <col min="11" max="11" width="14.7109375" style="2" customWidth="1"/>
    <col min="12" max="13" width="10.7109375" style="2" customWidth="1"/>
    <col min="14" max="14" width="16.7109375" style="2" customWidth="1"/>
    <col min="15" max="15" width="14.7109375" style="2" customWidth="1"/>
    <col min="16" max="16" width="8.7109375" style="7" customWidth="1"/>
    <col min="17" max="17" width="14.7109375" style="7" customWidth="1"/>
    <col min="18" max="18" width="8.7109375" style="7" customWidth="1"/>
    <col min="19" max="19" width="14.7109375" style="7" customWidth="1"/>
    <col min="20" max="20" width="8.7109375" style="7" customWidth="1"/>
    <col min="21" max="21" width="14.7109375" style="7" customWidth="1"/>
    <col min="22" max="22" width="8.7109375" style="7" customWidth="1"/>
    <col min="23" max="23" width="14.7109375" style="7" customWidth="1"/>
    <col min="24" max="24" width="8.7109375" style="7" customWidth="1"/>
    <col min="25" max="25" width="14.7109375" style="7" customWidth="1"/>
    <col min="26" max="26" width="10.28515625" style="7" customWidth="1"/>
    <col min="27" max="27" width="14.7109375" style="7" customWidth="1"/>
    <col min="28" max="28" width="8.7109375" style="7" customWidth="1"/>
    <col min="29" max="29" width="14.7109375" style="7" customWidth="1"/>
    <col min="30" max="30" width="10.7109375" style="7" customWidth="1"/>
    <col min="31" max="31" width="16.7109375" style="7" customWidth="1"/>
    <col min="32" max="32" width="8.140625" style="7" customWidth="1"/>
    <col min="33" max="16384" width="9.140625" style="2"/>
  </cols>
  <sheetData>
    <row r="1" spans="1:40" s="5" customFormat="1" ht="20.100000000000001" customHeight="1">
      <c r="A1" s="92" t="s">
        <v>68</v>
      </c>
      <c r="B1" s="92"/>
      <c r="C1" s="9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40" s="5" customFormat="1" ht="20.100000000000001" customHeight="1">
      <c r="A2" s="92"/>
      <c r="B2" s="92"/>
      <c r="C2" s="9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0" s="5" customFormat="1" ht="20.100000000000001" customHeight="1">
      <c r="A3" s="93" t="s">
        <v>9</v>
      </c>
      <c r="B3" s="94"/>
      <c r="C3" s="95" t="s">
        <v>70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40" s="5" customFormat="1" ht="20.100000000000001" customHeight="1">
      <c r="A4" s="93" t="s">
        <v>10</v>
      </c>
      <c r="B4" s="94"/>
      <c r="C4" s="96"/>
      <c r="G4" s="6"/>
      <c r="H4" s="6"/>
      <c r="I4" s="6"/>
      <c r="J4" s="6"/>
      <c r="K4" s="6"/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40" s="5" customFormat="1" ht="20.100000000000001" customHeight="1">
      <c r="A5" s="93" t="s">
        <v>11</v>
      </c>
      <c r="B5" s="94"/>
      <c r="C5" s="97">
        <v>44237</v>
      </c>
      <c r="H5" s="6"/>
      <c r="I5" s="6"/>
      <c r="J5" s="6"/>
      <c r="K5" s="6"/>
      <c r="L5" s="6"/>
      <c r="M5" s="6"/>
      <c r="N5" s="6"/>
      <c r="O5" s="6"/>
      <c r="P5" s="118" t="s">
        <v>0</v>
      </c>
      <c r="Q5" s="119"/>
      <c r="R5" s="120" t="s">
        <v>1</v>
      </c>
      <c r="S5" s="121"/>
      <c r="T5" s="122" t="s">
        <v>3</v>
      </c>
      <c r="U5" s="123"/>
      <c r="V5" s="124" t="s">
        <v>6</v>
      </c>
      <c r="W5" s="125"/>
      <c r="X5" s="126" t="s">
        <v>5</v>
      </c>
      <c r="Y5" s="127"/>
      <c r="Z5" s="128" t="s">
        <v>2</v>
      </c>
      <c r="AA5" s="129"/>
      <c r="AB5" s="116" t="s">
        <v>4</v>
      </c>
      <c r="AC5" s="117"/>
      <c r="AD5" s="6"/>
      <c r="AE5" s="6"/>
      <c r="AF5" s="6"/>
    </row>
    <row r="6" spans="1:40" ht="3" customHeight="1"/>
    <row r="7" spans="1:40" s="4" customFormat="1" ht="20.100000000000001" customHeight="1">
      <c r="A7" s="111" t="s">
        <v>12</v>
      </c>
      <c r="B7" s="111" t="s">
        <v>13</v>
      </c>
      <c r="C7" s="111" t="s">
        <v>14</v>
      </c>
      <c r="D7" s="111" t="s">
        <v>15</v>
      </c>
      <c r="E7" s="111" t="s">
        <v>16</v>
      </c>
      <c r="F7" s="111" t="s">
        <v>17</v>
      </c>
      <c r="G7" s="111" t="s">
        <v>18</v>
      </c>
      <c r="H7" s="111" t="s">
        <v>19</v>
      </c>
      <c r="I7" s="111" t="s">
        <v>20</v>
      </c>
      <c r="J7" s="111" t="s">
        <v>62</v>
      </c>
      <c r="K7" s="111" t="s">
        <v>21</v>
      </c>
      <c r="L7" s="111" t="s">
        <v>22</v>
      </c>
      <c r="M7" s="112" t="s">
        <v>23</v>
      </c>
      <c r="N7" s="111" t="s">
        <v>24</v>
      </c>
      <c r="O7" s="113" t="s">
        <v>25</v>
      </c>
      <c r="P7" s="114" t="s">
        <v>63</v>
      </c>
      <c r="Q7" s="114" t="s">
        <v>24</v>
      </c>
      <c r="R7" s="115" t="s">
        <v>63</v>
      </c>
      <c r="S7" s="115" t="s">
        <v>24</v>
      </c>
      <c r="T7" s="110" t="s">
        <v>63</v>
      </c>
      <c r="U7" s="110" t="s">
        <v>24</v>
      </c>
      <c r="V7" s="107" t="s">
        <v>63</v>
      </c>
      <c r="W7" s="107" t="s">
        <v>24</v>
      </c>
      <c r="X7" s="108" t="s">
        <v>63</v>
      </c>
      <c r="Y7" s="108" t="s">
        <v>24</v>
      </c>
      <c r="Z7" s="109" t="s">
        <v>63</v>
      </c>
      <c r="AA7" s="109" t="s">
        <v>24</v>
      </c>
      <c r="AB7" s="105" t="s">
        <v>63</v>
      </c>
      <c r="AC7" s="105" t="s">
        <v>24</v>
      </c>
      <c r="AD7" s="106" t="s">
        <v>64</v>
      </c>
      <c r="AE7" s="106" t="s">
        <v>65</v>
      </c>
      <c r="AF7" s="8"/>
      <c r="AG7" s="9"/>
      <c r="AH7" s="9"/>
      <c r="AI7" s="9"/>
      <c r="AJ7" s="9"/>
      <c r="AK7" s="9"/>
      <c r="AL7" s="9"/>
      <c r="AM7" s="9"/>
      <c r="AN7" s="9"/>
    </row>
    <row r="8" spans="1:40" s="4" customFormat="1" ht="20.100000000000001" customHeight="1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2"/>
      <c r="N8" s="111"/>
      <c r="O8" s="113"/>
      <c r="P8" s="114"/>
      <c r="Q8" s="114"/>
      <c r="R8" s="115"/>
      <c r="S8" s="115"/>
      <c r="T8" s="110"/>
      <c r="U8" s="110"/>
      <c r="V8" s="107"/>
      <c r="W8" s="107"/>
      <c r="X8" s="108"/>
      <c r="Y8" s="108"/>
      <c r="Z8" s="109"/>
      <c r="AA8" s="109"/>
      <c r="AB8" s="105"/>
      <c r="AC8" s="105"/>
      <c r="AD8" s="106"/>
      <c r="AE8" s="106"/>
      <c r="AF8" s="8"/>
      <c r="AG8" s="9"/>
      <c r="AH8" s="9"/>
      <c r="AI8" s="9"/>
      <c r="AJ8" s="9"/>
      <c r="AK8" s="9"/>
      <c r="AL8" s="9"/>
      <c r="AM8" s="9"/>
      <c r="AN8" s="9"/>
    </row>
    <row r="9" spans="1:40" s="4" customFormat="1" ht="20.100000000000001" customHeight="1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2"/>
      <c r="N9" s="111"/>
      <c r="O9" s="113"/>
      <c r="P9" s="114"/>
      <c r="Q9" s="114"/>
      <c r="R9" s="115"/>
      <c r="S9" s="115"/>
      <c r="T9" s="110"/>
      <c r="U9" s="110"/>
      <c r="V9" s="107"/>
      <c r="W9" s="107"/>
      <c r="X9" s="108"/>
      <c r="Y9" s="108"/>
      <c r="Z9" s="109"/>
      <c r="AA9" s="109"/>
      <c r="AB9" s="105"/>
      <c r="AC9" s="105"/>
      <c r="AD9" s="106"/>
      <c r="AE9" s="106"/>
      <c r="AF9" s="8"/>
      <c r="AG9" s="9"/>
      <c r="AH9" s="9"/>
      <c r="AI9" s="9"/>
      <c r="AJ9" s="9"/>
      <c r="AK9" s="9"/>
      <c r="AL9" s="9"/>
      <c r="AM9" s="9"/>
      <c r="AN9" s="9"/>
    </row>
    <row r="10" spans="1:40" s="3" customFormat="1" ht="20.100000000000001" customHeight="1">
      <c r="A10" s="99">
        <v>11809</v>
      </c>
      <c r="B10" s="10" t="s">
        <v>71</v>
      </c>
      <c r="C10" s="10"/>
      <c r="D10" s="11">
        <v>110</v>
      </c>
      <c r="E10" s="12">
        <v>3.98</v>
      </c>
      <c r="F10" s="13">
        <f t="shared" ref="F10" si="0">+E10*D10</f>
        <v>437.8</v>
      </c>
      <c r="G10" s="14">
        <f>+$C$33</f>
        <v>3.645</v>
      </c>
      <c r="H10" s="15">
        <f t="shared" ref="H10" si="1">+G10*F10</f>
        <v>1595.7809999999999</v>
      </c>
      <c r="I10" s="16">
        <f>+H10/$H$31</f>
        <v>3.6089328093868528E-2</v>
      </c>
      <c r="J10" s="15">
        <f>+$J$31*I10</f>
        <v>200.15916018287021</v>
      </c>
      <c r="K10" s="15">
        <f>+$K$31*I10</f>
        <v>39.26518896612896</v>
      </c>
      <c r="L10" s="17">
        <v>6614</v>
      </c>
      <c r="M10" s="18">
        <v>28</v>
      </c>
      <c r="N10" s="19">
        <f t="shared" ref="N10" si="2">+K10+J10+H10</f>
        <v>1835.2053491489992</v>
      </c>
      <c r="O10" s="15">
        <f t="shared" ref="O10" si="3">+N10/D10</f>
        <v>16.683684992263629</v>
      </c>
      <c r="P10" s="20"/>
      <c r="Q10" s="21">
        <f t="shared" ref="Q10:Q29" si="4">+P10*O10</f>
        <v>0</v>
      </c>
      <c r="R10" s="20"/>
      <c r="S10" s="21">
        <f t="shared" ref="S10:S29" si="5">+R10*O10</f>
        <v>0</v>
      </c>
      <c r="T10" s="20"/>
      <c r="U10" s="21">
        <f t="shared" ref="U10:U29" si="6">+T10*O10</f>
        <v>0</v>
      </c>
      <c r="V10" s="20"/>
      <c r="W10" s="21">
        <f t="shared" ref="W10:W29" si="7">+V10*O10</f>
        <v>0</v>
      </c>
      <c r="X10" s="20"/>
      <c r="Y10" s="21">
        <f t="shared" ref="Y10:Y29" si="8">+X10*O10</f>
        <v>0</v>
      </c>
      <c r="Z10" s="20"/>
      <c r="AA10" s="21">
        <f t="shared" ref="AA10:AA29" si="9">+Z10*O10</f>
        <v>0</v>
      </c>
      <c r="AB10" s="20"/>
      <c r="AC10" s="21">
        <f t="shared" ref="AC10:AC29" si="10">+AB10*O10</f>
        <v>0</v>
      </c>
      <c r="AD10" s="22">
        <f t="shared" ref="AD10:AD29" si="11">+(P10+X10+R10+V10+Z10+T10+AB10)-D10</f>
        <v>-110</v>
      </c>
      <c r="AE10" s="23">
        <f t="shared" ref="AE10:AE29" si="12">+(Q10+Y10+S10+W10+AA10+U10+AC10)-N10</f>
        <v>-1835.2053491489992</v>
      </c>
      <c r="AF10" s="7"/>
      <c r="AG10" s="2"/>
      <c r="AH10" s="2"/>
      <c r="AI10" s="2"/>
      <c r="AJ10" s="2"/>
      <c r="AK10" s="2"/>
      <c r="AL10" s="2"/>
      <c r="AM10" s="2"/>
      <c r="AN10" s="2"/>
    </row>
    <row r="11" spans="1:40" s="3" customFormat="1" ht="20.100000000000001" customHeight="1">
      <c r="A11" s="99">
        <v>11784</v>
      </c>
      <c r="B11" s="10" t="s">
        <v>72</v>
      </c>
      <c r="C11" s="10"/>
      <c r="D11" s="11">
        <v>110</v>
      </c>
      <c r="E11" s="12">
        <v>2.4</v>
      </c>
      <c r="F11" s="13">
        <f t="shared" ref="F11:F29" si="13">+E11*D11</f>
        <v>264</v>
      </c>
      <c r="G11" s="14">
        <f t="shared" ref="G11:G29" si="14">+$C$33</f>
        <v>3.645</v>
      </c>
      <c r="H11" s="15">
        <f t="shared" ref="H11:H29" si="15">+G11*F11</f>
        <v>962.28</v>
      </c>
      <c r="I11" s="16">
        <f t="shared" ref="I11:I29" si="16">+H11/$H$31</f>
        <v>2.1762408900825241E-2</v>
      </c>
      <c r="J11" s="15">
        <f t="shared" ref="J11:J29" si="17">+$J$31*I11</f>
        <v>120.69899106504735</v>
      </c>
      <c r="K11" s="15">
        <f t="shared" ref="K11:K29" si="18">+$K$31*I11</f>
        <v>23.677500884097864</v>
      </c>
      <c r="L11" s="17">
        <v>6615</v>
      </c>
      <c r="M11" s="18">
        <v>18</v>
      </c>
      <c r="N11" s="19">
        <f t="shared" ref="N11:N29" si="19">+K11+J11+H11</f>
        <v>1106.6564919491452</v>
      </c>
      <c r="O11" s="15">
        <f t="shared" ref="O11:O29" si="20">+N11/D11</f>
        <v>10.060513563174048</v>
      </c>
      <c r="P11" s="20"/>
      <c r="Q11" s="21"/>
      <c r="R11" s="20"/>
      <c r="S11" s="21"/>
      <c r="T11" s="20"/>
      <c r="U11" s="21"/>
      <c r="V11" s="20"/>
      <c r="W11" s="21"/>
      <c r="X11" s="20"/>
      <c r="Y11" s="21"/>
      <c r="Z11" s="20"/>
      <c r="AA11" s="21"/>
      <c r="AB11" s="20"/>
      <c r="AC11" s="21"/>
      <c r="AD11" s="22"/>
      <c r="AE11" s="23"/>
      <c r="AF11" s="7"/>
      <c r="AG11" s="2"/>
      <c r="AH11" s="2"/>
      <c r="AI11" s="2"/>
      <c r="AJ11" s="2"/>
      <c r="AK11" s="2"/>
      <c r="AL11" s="2"/>
      <c r="AM11" s="2"/>
      <c r="AN11" s="2"/>
    </row>
    <row r="12" spans="1:40" s="3" customFormat="1" ht="20.100000000000001" customHeight="1">
      <c r="A12" s="99">
        <v>11805</v>
      </c>
      <c r="B12" s="10" t="s">
        <v>73</v>
      </c>
      <c r="C12" s="10"/>
      <c r="D12" s="11">
        <v>110</v>
      </c>
      <c r="E12" s="12">
        <v>4.9800000000000004</v>
      </c>
      <c r="F12" s="13">
        <f t="shared" si="13"/>
        <v>547.80000000000007</v>
      </c>
      <c r="G12" s="14">
        <f t="shared" si="14"/>
        <v>3.645</v>
      </c>
      <c r="H12" s="15">
        <f t="shared" si="15"/>
        <v>1996.7310000000002</v>
      </c>
      <c r="I12" s="16">
        <f t="shared" si="16"/>
        <v>4.5156998469212381E-2</v>
      </c>
      <c r="J12" s="15">
        <f t="shared" si="17"/>
        <v>250.45040645997327</v>
      </c>
      <c r="K12" s="15">
        <f t="shared" si="18"/>
        <v>49.130814334503071</v>
      </c>
      <c r="L12" s="17">
        <v>1850</v>
      </c>
      <c r="M12" s="18">
        <v>34</v>
      </c>
      <c r="N12" s="19">
        <f t="shared" si="19"/>
        <v>2296.3122207944766</v>
      </c>
      <c r="O12" s="15">
        <f t="shared" si="20"/>
        <v>20.87556564358615</v>
      </c>
      <c r="P12" s="20"/>
      <c r="Q12" s="21"/>
      <c r="R12" s="20"/>
      <c r="S12" s="21"/>
      <c r="T12" s="20"/>
      <c r="U12" s="21"/>
      <c r="V12" s="20"/>
      <c r="W12" s="21"/>
      <c r="X12" s="20"/>
      <c r="Y12" s="21"/>
      <c r="Z12" s="20"/>
      <c r="AA12" s="21"/>
      <c r="AB12" s="20"/>
      <c r="AC12" s="21"/>
      <c r="AD12" s="22"/>
      <c r="AE12" s="23"/>
      <c r="AF12" s="7"/>
      <c r="AG12" s="2"/>
      <c r="AH12" s="2"/>
      <c r="AI12" s="2"/>
      <c r="AJ12" s="2"/>
      <c r="AK12" s="2"/>
      <c r="AL12" s="2"/>
      <c r="AM12" s="2"/>
      <c r="AN12" s="2"/>
    </row>
    <row r="13" spans="1:40" s="3" customFormat="1" ht="20.100000000000001" customHeight="1">
      <c r="A13" s="99">
        <v>11598</v>
      </c>
      <c r="B13" s="10" t="s">
        <v>74</v>
      </c>
      <c r="C13" s="10"/>
      <c r="D13" s="11">
        <v>171</v>
      </c>
      <c r="E13" s="12">
        <v>5.65</v>
      </c>
      <c r="F13" s="13">
        <f t="shared" si="13"/>
        <v>966.15000000000009</v>
      </c>
      <c r="G13" s="14">
        <f t="shared" si="14"/>
        <v>3.645</v>
      </c>
      <c r="H13" s="15">
        <f t="shared" si="15"/>
        <v>3521.6167500000001</v>
      </c>
      <c r="I13" s="16">
        <f t="shared" si="16"/>
        <v>7.9642997573986019E-2</v>
      </c>
      <c r="J13" s="15">
        <f t="shared" si="17"/>
        <v>441.71715991475571</v>
      </c>
      <c r="K13" s="15">
        <f t="shared" si="18"/>
        <v>86.651581360496792</v>
      </c>
      <c r="L13" s="17">
        <v>5544</v>
      </c>
      <c r="M13" s="18"/>
      <c r="N13" s="19">
        <f t="shared" si="19"/>
        <v>4049.9854912752526</v>
      </c>
      <c r="O13" s="15">
        <f t="shared" si="20"/>
        <v>23.684125679972237</v>
      </c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20"/>
      <c r="AC13" s="21"/>
      <c r="AD13" s="22"/>
      <c r="AE13" s="23"/>
      <c r="AF13" s="7"/>
      <c r="AG13" s="2"/>
      <c r="AH13" s="2"/>
      <c r="AI13" s="2"/>
      <c r="AJ13" s="2"/>
      <c r="AK13" s="2"/>
      <c r="AL13" s="2"/>
      <c r="AM13" s="2"/>
      <c r="AN13" s="2"/>
    </row>
    <row r="14" spans="1:40" s="3" customFormat="1" ht="20.100000000000001" customHeight="1">
      <c r="A14" s="99">
        <v>11886</v>
      </c>
      <c r="B14" s="10" t="s">
        <v>75</v>
      </c>
      <c r="C14" s="10"/>
      <c r="D14" s="11">
        <v>110</v>
      </c>
      <c r="E14" s="12">
        <v>3.39</v>
      </c>
      <c r="F14" s="13">
        <f t="shared" si="13"/>
        <v>372.90000000000003</v>
      </c>
      <c r="G14" s="14">
        <f t="shared" si="14"/>
        <v>3.645</v>
      </c>
      <c r="H14" s="15">
        <f t="shared" si="15"/>
        <v>1359.2205000000001</v>
      </c>
      <c r="I14" s="16">
        <f t="shared" si="16"/>
        <v>3.0739402572415659E-2</v>
      </c>
      <c r="J14" s="15">
        <f t="shared" si="17"/>
        <v>170.4873248793794</v>
      </c>
      <c r="K14" s="15">
        <f t="shared" si="18"/>
        <v>33.444469998788236</v>
      </c>
      <c r="L14" s="17">
        <v>7533</v>
      </c>
      <c r="M14" s="18">
        <v>26</v>
      </c>
      <c r="N14" s="19">
        <f t="shared" si="19"/>
        <v>1563.1522948781678</v>
      </c>
      <c r="O14" s="15">
        <f t="shared" si="20"/>
        <v>14.210475407983344</v>
      </c>
      <c r="P14" s="20"/>
      <c r="Q14" s="21"/>
      <c r="R14" s="20"/>
      <c r="S14" s="21"/>
      <c r="T14" s="20"/>
      <c r="U14" s="21"/>
      <c r="V14" s="20"/>
      <c r="W14" s="21"/>
      <c r="X14" s="20"/>
      <c r="Y14" s="21"/>
      <c r="Z14" s="20"/>
      <c r="AA14" s="21"/>
      <c r="AB14" s="20"/>
      <c r="AC14" s="21"/>
      <c r="AD14" s="22"/>
      <c r="AE14" s="23"/>
      <c r="AF14" s="7"/>
      <c r="AG14" s="2"/>
      <c r="AH14" s="2"/>
      <c r="AI14" s="2"/>
      <c r="AJ14" s="2"/>
      <c r="AK14" s="2"/>
      <c r="AL14" s="2"/>
      <c r="AM14" s="2"/>
      <c r="AN14" s="2"/>
    </row>
    <row r="15" spans="1:40" s="3" customFormat="1" ht="20.100000000000001" customHeight="1">
      <c r="A15" s="99">
        <v>11873</v>
      </c>
      <c r="B15" s="10" t="s">
        <v>76</v>
      </c>
      <c r="C15" s="10"/>
      <c r="D15" s="11">
        <v>110</v>
      </c>
      <c r="E15" s="12">
        <v>5.6</v>
      </c>
      <c r="F15" s="13">
        <f t="shared" si="13"/>
        <v>616</v>
      </c>
      <c r="G15" s="14">
        <f t="shared" si="14"/>
        <v>3.645</v>
      </c>
      <c r="H15" s="15">
        <f t="shared" si="15"/>
        <v>2245.3200000000002</v>
      </c>
      <c r="I15" s="16">
        <f t="shared" si="16"/>
        <v>5.0778954101925573E-2</v>
      </c>
      <c r="J15" s="15">
        <f t="shared" si="17"/>
        <v>281.63097915177718</v>
      </c>
      <c r="K15" s="15">
        <f t="shared" si="18"/>
        <v>55.247502062895023</v>
      </c>
      <c r="L15" s="17">
        <v>3643</v>
      </c>
      <c r="M15" s="18">
        <v>36</v>
      </c>
      <c r="N15" s="19">
        <f t="shared" si="19"/>
        <v>2582.1984812146725</v>
      </c>
      <c r="O15" s="15">
        <f t="shared" si="20"/>
        <v>23.474531647406113</v>
      </c>
      <c r="P15" s="20"/>
      <c r="Q15" s="21"/>
      <c r="R15" s="20"/>
      <c r="S15" s="21"/>
      <c r="T15" s="20"/>
      <c r="U15" s="21"/>
      <c r="V15" s="20"/>
      <c r="W15" s="21"/>
      <c r="X15" s="20"/>
      <c r="Y15" s="21"/>
      <c r="Z15" s="20"/>
      <c r="AA15" s="21"/>
      <c r="AB15" s="20"/>
      <c r="AC15" s="21"/>
      <c r="AD15" s="22"/>
      <c r="AE15" s="23"/>
      <c r="AF15" s="7"/>
      <c r="AG15" s="2"/>
      <c r="AH15" s="2"/>
      <c r="AI15" s="2"/>
      <c r="AJ15" s="2"/>
      <c r="AK15" s="2"/>
      <c r="AL15" s="2"/>
      <c r="AM15" s="2"/>
      <c r="AN15" s="2"/>
    </row>
    <row r="16" spans="1:40" s="3" customFormat="1" ht="20.100000000000001" customHeight="1">
      <c r="A16" s="99">
        <v>11865</v>
      </c>
      <c r="B16" s="10" t="s">
        <v>77</v>
      </c>
      <c r="C16" s="10"/>
      <c r="D16" s="11">
        <v>110</v>
      </c>
      <c r="E16" s="12">
        <v>3.8</v>
      </c>
      <c r="F16" s="13">
        <f t="shared" si="13"/>
        <v>418</v>
      </c>
      <c r="G16" s="14">
        <f t="shared" si="14"/>
        <v>3.645</v>
      </c>
      <c r="H16" s="15">
        <f t="shared" si="15"/>
        <v>1523.61</v>
      </c>
      <c r="I16" s="16">
        <f t="shared" si="16"/>
        <v>3.4457147426306629E-2</v>
      </c>
      <c r="J16" s="15">
        <f t="shared" si="17"/>
        <v>191.10673585299162</v>
      </c>
      <c r="K16" s="15">
        <f t="shared" si="18"/>
        <v>37.489376399821616</v>
      </c>
      <c r="L16" s="17">
        <v>4727</v>
      </c>
      <c r="M16" s="18"/>
      <c r="N16" s="19">
        <f t="shared" si="19"/>
        <v>1752.2061122528132</v>
      </c>
      <c r="O16" s="15">
        <f t="shared" si="20"/>
        <v>15.929146475025576</v>
      </c>
      <c r="P16" s="20"/>
      <c r="Q16" s="21"/>
      <c r="R16" s="20"/>
      <c r="S16" s="21"/>
      <c r="T16" s="20"/>
      <c r="U16" s="21"/>
      <c r="V16" s="20"/>
      <c r="W16" s="21"/>
      <c r="X16" s="20"/>
      <c r="Y16" s="21"/>
      <c r="Z16" s="20"/>
      <c r="AA16" s="21"/>
      <c r="AB16" s="20"/>
      <c r="AC16" s="21"/>
      <c r="AD16" s="22"/>
      <c r="AE16" s="23"/>
      <c r="AF16" s="7"/>
      <c r="AG16" s="2"/>
      <c r="AH16" s="2"/>
      <c r="AI16" s="2"/>
      <c r="AJ16" s="2"/>
      <c r="AK16" s="2"/>
      <c r="AL16" s="2"/>
      <c r="AM16" s="2"/>
      <c r="AN16" s="2"/>
    </row>
    <row r="17" spans="1:40" s="3" customFormat="1" ht="20.100000000000001" customHeight="1">
      <c r="A17" s="99">
        <v>11931</v>
      </c>
      <c r="B17" s="10" t="s">
        <v>78</v>
      </c>
      <c r="C17" s="10"/>
      <c r="D17" s="11">
        <v>110</v>
      </c>
      <c r="E17" s="12">
        <v>4.3499999999999996</v>
      </c>
      <c r="F17" s="13">
        <f t="shared" si="13"/>
        <v>478.49999999999994</v>
      </c>
      <c r="G17" s="14">
        <f t="shared" si="14"/>
        <v>3.645</v>
      </c>
      <c r="H17" s="15">
        <f t="shared" si="15"/>
        <v>1744.1324999999997</v>
      </c>
      <c r="I17" s="16">
        <f t="shared" si="16"/>
        <v>3.9444366132745746E-2</v>
      </c>
      <c r="J17" s="15">
        <f t="shared" si="17"/>
        <v>218.76692130539831</v>
      </c>
      <c r="K17" s="15">
        <f t="shared" si="18"/>
        <v>42.91547035242737</v>
      </c>
      <c r="L17" s="17">
        <v>4351</v>
      </c>
      <c r="M17" s="18">
        <v>33</v>
      </c>
      <c r="N17" s="19">
        <f t="shared" si="19"/>
        <v>2005.8148916578255</v>
      </c>
      <c r="O17" s="15">
        <f t="shared" si="20"/>
        <v>18.234680833252959</v>
      </c>
      <c r="P17" s="20"/>
      <c r="Q17" s="21"/>
      <c r="R17" s="20"/>
      <c r="S17" s="21"/>
      <c r="T17" s="20"/>
      <c r="U17" s="21"/>
      <c r="V17" s="20"/>
      <c r="W17" s="21"/>
      <c r="X17" s="20"/>
      <c r="Y17" s="21"/>
      <c r="Z17" s="20"/>
      <c r="AA17" s="21"/>
      <c r="AB17" s="20"/>
      <c r="AC17" s="21"/>
      <c r="AD17" s="22"/>
      <c r="AE17" s="23"/>
      <c r="AF17" s="7"/>
      <c r="AG17" s="2"/>
      <c r="AH17" s="2"/>
      <c r="AI17" s="2"/>
      <c r="AJ17" s="2"/>
      <c r="AK17" s="2"/>
      <c r="AL17" s="2"/>
      <c r="AM17" s="2"/>
      <c r="AN17" s="2"/>
    </row>
    <row r="18" spans="1:40" s="3" customFormat="1" ht="20.100000000000001" customHeight="1">
      <c r="A18" s="99">
        <v>11596</v>
      </c>
      <c r="B18" s="10" t="s">
        <v>79</v>
      </c>
      <c r="C18" s="10"/>
      <c r="D18" s="11">
        <v>110</v>
      </c>
      <c r="E18" s="12">
        <v>5.2</v>
      </c>
      <c r="F18" s="13">
        <f t="shared" si="13"/>
        <v>572</v>
      </c>
      <c r="G18" s="14">
        <f t="shared" si="14"/>
        <v>3.645</v>
      </c>
      <c r="H18" s="15">
        <f t="shared" si="15"/>
        <v>2084.94</v>
      </c>
      <c r="I18" s="16">
        <f t="shared" si="16"/>
        <v>4.7151885951788028E-2</v>
      </c>
      <c r="J18" s="15">
        <f t="shared" si="17"/>
        <v>261.51448064093597</v>
      </c>
      <c r="K18" s="15">
        <f t="shared" si="18"/>
        <v>51.301251915545372</v>
      </c>
      <c r="L18" s="17">
        <v>5542</v>
      </c>
      <c r="M18" s="18"/>
      <c r="N18" s="19">
        <f t="shared" si="19"/>
        <v>2397.7557325564812</v>
      </c>
      <c r="O18" s="15">
        <f t="shared" si="20"/>
        <v>21.797779386877103</v>
      </c>
      <c r="P18" s="20"/>
      <c r="Q18" s="21"/>
      <c r="R18" s="20"/>
      <c r="S18" s="21"/>
      <c r="T18" s="20"/>
      <c r="U18" s="21"/>
      <c r="V18" s="20"/>
      <c r="W18" s="21"/>
      <c r="X18" s="20"/>
      <c r="Y18" s="21"/>
      <c r="Z18" s="20"/>
      <c r="AA18" s="21"/>
      <c r="AB18" s="20"/>
      <c r="AC18" s="21"/>
      <c r="AD18" s="22"/>
      <c r="AE18" s="23"/>
      <c r="AF18" s="7"/>
      <c r="AG18" s="2"/>
      <c r="AH18" s="2"/>
      <c r="AI18" s="2"/>
      <c r="AJ18" s="2"/>
      <c r="AK18" s="2"/>
      <c r="AL18" s="2"/>
      <c r="AM18" s="2"/>
      <c r="AN18" s="2"/>
    </row>
    <row r="19" spans="1:40" s="3" customFormat="1" ht="20.100000000000001" customHeight="1">
      <c r="A19" s="99">
        <v>11778</v>
      </c>
      <c r="B19" s="10" t="s">
        <v>80</v>
      </c>
      <c r="C19" s="10"/>
      <c r="D19" s="11">
        <v>110</v>
      </c>
      <c r="E19" s="12">
        <v>3.5</v>
      </c>
      <c r="F19" s="13">
        <f t="shared" si="13"/>
        <v>385</v>
      </c>
      <c r="G19" s="14">
        <f t="shared" si="14"/>
        <v>3.645</v>
      </c>
      <c r="H19" s="15">
        <f t="shared" si="15"/>
        <v>1403.325</v>
      </c>
      <c r="I19" s="16">
        <f t="shared" si="16"/>
        <v>3.1736846313703479E-2</v>
      </c>
      <c r="J19" s="15">
        <f t="shared" si="17"/>
        <v>176.01936196986074</v>
      </c>
      <c r="K19" s="15">
        <f t="shared" si="18"/>
        <v>34.529688789309382</v>
      </c>
      <c r="L19" s="17">
        <v>4352</v>
      </c>
      <c r="M19" s="18">
        <v>27</v>
      </c>
      <c r="N19" s="19">
        <f t="shared" si="19"/>
        <v>1613.8740507591701</v>
      </c>
      <c r="O19" s="15">
        <f t="shared" si="20"/>
        <v>14.671582279628819</v>
      </c>
      <c r="P19" s="20"/>
      <c r="Q19" s="21"/>
      <c r="R19" s="20"/>
      <c r="S19" s="21"/>
      <c r="T19" s="20"/>
      <c r="U19" s="21"/>
      <c r="V19" s="20"/>
      <c r="W19" s="21"/>
      <c r="X19" s="20"/>
      <c r="Y19" s="21"/>
      <c r="Z19" s="20"/>
      <c r="AA19" s="21"/>
      <c r="AB19" s="20"/>
      <c r="AC19" s="21"/>
      <c r="AD19" s="22"/>
      <c r="AE19" s="23"/>
      <c r="AF19" s="7"/>
      <c r="AG19" s="2"/>
      <c r="AH19" s="2"/>
      <c r="AI19" s="2"/>
      <c r="AJ19" s="2"/>
      <c r="AK19" s="2"/>
      <c r="AL19" s="2"/>
      <c r="AM19" s="2"/>
      <c r="AN19" s="2"/>
    </row>
    <row r="20" spans="1:40" s="3" customFormat="1" ht="20.100000000000001" customHeight="1">
      <c r="A20" s="99">
        <v>11593</v>
      </c>
      <c r="B20" s="10" t="s">
        <v>81</v>
      </c>
      <c r="C20" s="10"/>
      <c r="D20" s="11">
        <v>110</v>
      </c>
      <c r="E20" s="12">
        <v>4.8</v>
      </c>
      <c r="F20" s="13">
        <f t="shared" si="13"/>
        <v>528</v>
      </c>
      <c r="G20" s="14">
        <f t="shared" si="14"/>
        <v>3.645</v>
      </c>
      <c r="H20" s="15">
        <f t="shared" si="15"/>
        <v>1924.56</v>
      </c>
      <c r="I20" s="16">
        <f t="shared" si="16"/>
        <v>4.3524817801650482E-2</v>
      </c>
      <c r="J20" s="15">
        <f t="shared" si="17"/>
        <v>241.3979821300947</v>
      </c>
      <c r="K20" s="15">
        <f t="shared" si="18"/>
        <v>47.355001768195727</v>
      </c>
      <c r="L20" s="17">
        <v>5543</v>
      </c>
      <c r="M20" s="18"/>
      <c r="N20" s="19">
        <f t="shared" si="19"/>
        <v>2213.3129838982904</v>
      </c>
      <c r="O20" s="15">
        <f t="shared" si="20"/>
        <v>20.121027126348096</v>
      </c>
      <c r="P20" s="20"/>
      <c r="Q20" s="21"/>
      <c r="R20" s="20"/>
      <c r="S20" s="21"/>
      <c r="T20" s="20"/>
      <c r="U20" s="21"/>
      <c r="V20" s="20"/>
      <c r="W20" s="21"/>
      <c r="X20" s="20"/>
      <c r="Y20" s="21"/>
      <c r="Z20" s="20"/>
      <c r="AA20" s="21"/>
      <c r="AB20" s="20"/>
      <c r="AC20" s="21"/>
      <c r="AD20" s="22"/>
      <c r="AE20" s="23"/>
      <c r="AF20" s="7"/>
      <c r="AG20" s="2"/>
      <c r="AH20" s="2"/>
      <c r="AI20" s="2"/>
      <c r="AJ20" s="2"/>
      <c r="AK20" s="2"/>
      <c r="AL20" s="2"/>
      <c r="AM20" s="2"/>
      <c r="AN20" s="2"/>
    </row>
    <row r="21" spans="1:40" s="3" customFormat="1" ht="20.100000000000001" customHeight="1">
      <c r="A21" s="99">
        <v>11652</v>
      </c>
      <c r="B21" s="10" t="s">
        <v>82</v>
      </c>
      <c r="C21" s="10"/>
      <c r="D21" s="11">
        <v>708</v>
      </c>
      <c r="E21" s="12">
        <v>2.4500000000000002</v>
      </c>
      <c r="F21" s="13">
        <f t="shared" si="13"/>
        <v>1734.6000000000001</v>
      </c>
      <c r="G21" s="14">
        <f t="shared" si="14"/>
        <v>3.645</v>
      </c>
      <c r="H21" s="15">
        <f t="shared" si="15"/>
        <v>6322.6170000000002</v>
      </c>
      <c r="I21" s="16">
        <f t="shared" si="16"/>
        <v>0.14298891848246767</v>
      </c>
      <c r="J21" s="15">
        <f t="shared" si="17"/>
        <v>793.04723447511799</v>
      </c>
      <c r="K21" s="15">
        <f t="shared" si="18"/>
        <v>155.57194330892483</v>
      </c>
      <c r="L21" s="17">
        <v>5641</v>
      </c>
      <c r="M21" s="18"/>
      <c r="N21" s="19">
        <f t="shared" si="19"/>
        <v>7271.2361777840433</v>
      </c>
      <c r="O21" s="15">
        <f t="shared" si="20"/>
        <v>10.270107595740175</v>
      </c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20"/>
      <c r="AC21" s="21"/>
      <c r="AD21" s="22"/>
      <c r="AE21" s="23"/>
      <c r="AF21" s="7"/>
      <c r="AG21" s="2"/>
      <c r="AH21" s="2"/>
      <c r="AI21" s="2"/>
      <c r="AJ21" s="2"/>
      <c r="AK21" s="2"/>
      <c r="AL21" s="2"/>
      <c r="AM21" s="2"/>
      <c r="AN21" s="2"/>
    </row>
    <row r="22" spans="1:40" s="3" customFormat="1" ht="20.100000000000001" customHeight="1">
      <c r="A22" s="99">
        <v>11591</v>
      </c>
      <c r="B22" s="10" t="s">
        <v>83</v>
      </c>
      <c r="C22" s="10"/>
      <c r="D22" s="11">
        <v>171</v>
      </c>
      <c r="E22" s="12">
        <v>4.5199999999999996</v>
      </c>
      <c r="F22" s="13">
        <f t="shared" si="13"/>
        <v>772.92</v>
      </c>
      <c r="G22" s="14">
        <f t="shared" si="14"/>
        <v>3.645</v>
      </c>
      <c r="H22" s="15">
        <f t="shared" si="15"/>
        <v>2817.2934</v>
      </c>
      <c r="I22" s="16">
        <f t="shared" si="16"/>
        <v>6.3714398059188812E-2</v>
      </c>
      <c r="J22" s="15">
        <f t="shared" si="17"/>
        <v>353.37372793180452</v>
      </c>
      <c r="K22" s="15">
        <f t="shared" si="18"/>
        <v>69.321265088397425</v>
      </c>
      <c r="L22" s="17">
        <v>5545</v>
      </c>
      <c r="M22" s="18"/>
      <c r="N22" s="19">
        <f t="shared" si="19"/>
        <v>3239.9883930202018</v>
      </c>
      <c r="O22" s="15">
        <f t="shared" si="20"/>
        <v>18.947300543977789</v>
      </c>
      <c r="P22" s="20"/>
      <c r="Q22" s="21"/>
      <c r="R22" s="20"/>
      <c r="S22" s="21"/>
      <c r="T22" s="20"/>
      <c r="U22" s="21"/>
      <c r="V22" s="20"/>
      <c r="W22" s="21"/>
      <c r="X22" s="20"/>
      <c r="Y22" s="21"/>
      <c r="Z22" s="20"/>
      <c r="AA22" s="21"/>
      <c r="AB22" s="20"/>
      <c r="AC22" s="21"/>
      <c r="AD22" s="22"/>
      <c r="AE22" s="23"/>
      <c r="AF22" s="7"/>
      <c r="AG22" s="2"/>
      <c r="AH22" s="2"/>
      <c r="AI22" s="2"/>
      <c r="AJ22" s="2"/>
      <c r="AK22" s="2"/>
      <c r="AL22" s="2"/>
      <c r="AM22" s="2"/>
      <c r="AN22" s="2"/>
    </row>
    <row r="23" spans="1:40" s="3" customFormat="1" ht="20.100000000000001" customHeight="1">
      <c r="A23" s="99">
        <v>11874</v>
      </c>
      <c r="B23" s="10" t="s">
        <v>84</v>
      </c>
      <c r="C23" s="10"/>
      <c r="D23" s="11">
        <v>110</v>
      </c>
      <c r="E23" s="12">
        <v>3.98</v>
      </c>
      <c r="F23" s="13">
        <f t="shared" si="13"/>
        <v>437.8</v>
      </c>
      <c r="G23" s="14">
        <f t="shared" si="14"/>
        <v>3.645</v>
      </c>
      <c r="H23" s="15">
        <f t="shared" si="15"/>
        <v>1595.7809999999999</v>
      </c>
      <c r="I23" s="16">
        <f t="shared" si="16"/>
        <v>3.6089328093868528E-2</v>
      </c>
      <c r="J23" s="15">
        <f t="shared" si="17"/>
        <v>200.15916018287021</v>
      </c>
      <c r="K23" s="15">
        <f t="shared" si="18"/>
        <v>39.26518896612896</v>
      </c>
      <c r="L23" s="17">
        <v>4353</v>
      </c>
      <c r="M23" s="18">
        <v>26</v>
      </c>
      <c r="N23" s="19">
        <f t="shared" si="19"/>
        <v>1835.2053491489992</v>
      </c>
      <c r="O23" s="15">
        <f t="shared" si="20"/>
        <v>16.683684992263629</v>
      </c>
      <c r="P23" s="20"/>
      <c r="Q23" s="21"/>
      <c r="R23" s="20"/>
      <c r="S23" s="21"/>
      <c r="T23" s="20"/>
      <c r="U23" s="21"/>
      <c r="V23" s="20"/>
      <c r="W23" s="21"/>
      <c r="X23" s="20"/>
      <c r="Y23" s="21"/>
      <c r="Z23" s="20"/>
      <c r="AA23" s="21"/>
      <c r="AB23" s="20"/>
      <c r="AC23" s="21"/>
      <c r="AD23" s="22"/>
      <c r="AE23" s="23"/>
      <c r="AF23" s="7"/>
      <c r="AG23" s="2"/>
      <c r="AH23" s="2"/>
      <c r="AI23" s="2"/>
      <c r="AJ23" s="2"/>
      <c r="AK23" s="2"/>
      <c r="AL23" s="2"/>
      <c r="AM23" s="2"/>
      <c r="AN23" s="2"/>
    </row>
    <row r="24" spans="1:40" s="3" customFormat="1" ht="20.100000000000001" customHeight="1">
      <c r="A24" s="99">
        <v>11866</v>
      </c>
      <c r="B24" s="10" t="s">
        <v>85</v>
      </c>
      <c r="C24" s="10"/>
      <c r="D24" s="11">
        <v>110</v>
      </c>
      <c r="E24" s="12">
        <v>3.39</v>
      </c>
      <c r="F24" s="13">
        <f t="shared" si="13"/>
        <v>372.90000000000003</v>
      </c>
      <c r="G24" s="14">
        <f t="shared" si="14"/>
        <v>3.645</v>
      </c>
      <c r="H24" s="15">
        <f t="shared" si="15"/>
        <v>1359.2205000000001</v>
      </c>
      <c r="I24" s="16">
        <f t="shared" si="16"/>
        <v>3.0739402572415659E-2</v>
      </c>
      <c r="J24" s="15">
        <f t="shared" si="17"/>
        <v>170.4873248793794</v>
      </c>
      <c r="K24" s="15">
        <f t="shared" si="18"/>
        <v>33.444469998788236</v>
      </c>
      <c r="L24" s="17">
        <v>7552</v>
      </c>
      <c r="M24" s="18">
        <v>26</v>
      </c>
      <c r="N24" s="19">
        <f t="shared" si="19"/>
        <v>1563.1522948781678</v>
      </c>
      <c r="O24" s="15">
        <f t="shared" si="20"/>
        <v>14.210475407983344</v>
      </c>
      <c r="P24" s="20"/>
      <c r="Q24" s="21"/>
      <c r="R24" s="20"/>
      <c r="S24" s="21"/>
      <c r="T24" s="20"/>
      <c r="U24" s="21"/>
      <c r="V24" s="20"/>
      <c r="W24" s="21"/>
      <c r="X24" s="20"/>
      <c r="Y24" s="21"/>
      <c r="Z24" s="20"/>
      <c r="AA24" s="21"/>
      <c r="AB24" s="20"/>
      <c r="AC24" s="21"/>
      <c r="AD24" s="22"/>
      <c r="AE24" s="23"/>
      <c r="AF24" s="7"/>
      <c r="AG24" s="2"/>
      <c r="AH24" s="2"/>
      <c r="AI24" s="2"/>
      <c r="AJ24" s="2"/>
      <c r="AK24" s="2"/>
      <c r="AL24" s="2"/>
      <c r="AM24" s="2"/>
      <c r="AN24" s="2"/>
    </row>
    <row r="25" spans="1:40" s="3" customFormat="1" ht="20.100000000000001" customHeight="1">
      <c r="A25" s="99">
        <v>11802</v>
      </c>
      <c r="B25" s="10" t="s">
        <v>86</v>
      </c>
      <c r="C25" s="10"/>
      <c r="D25" s="11">
        <v>110</v>
      </c>
      <c r="E25" s="12">
        <v>5.9</v>
      </c>
      <c r="F25" s="13">
        <f t="shared" si="13"/>
        <v>649</v>
      </c>
      <c r="G25" s="14">
        <f t="shared" si="14"/>
        <v>3.645</v>
      </c>
      <c r="H25" s="15">
        <f t="shared" si="15"/>
        <v>2365.605</v>
      </c>
      <c r="I25" s="16">
        <f t="shared" si="16"/>
        <v>5.3499255214528724E-2</v>
      </c>
      <c r="J25" s="15">
        <f t="shared" si="17"/>
        <v>296.71835303490809</v>
      </c>
      <c r="K25" s="15">
        <f t="shared" si="18"/>
        <v>58.20718967340725</v>
      </c>
      <c r="L25" s="17">
        <v>4354</v>
      </c>
      <c r="M25" s="18">
        <v>40</v>
      </c>
      <c r="N25" s="19">
        <f t="shared" si="19"/>
        <v>2720.5305427083154</v>
      </c>
      <c r="O25" s="15">
        <f t="shared" si="20"/>
        <v>24.732095842802867</v>
      </c>
      <c r="P25" s="20"/>
      <c r="Q25" s="21"/>
      <c r="R25" s="20"/>
      <c r="S25" s="21"/>
      <c r="T25" s="20"/>
      <c r="U25" s="21"/>
      <c r="V25" s="20"/>
      <c r="W25" s="21"/>
      <c r="X25" s="20"/>
      <c r="Y25" s="21"/>
      <c r="Z25" s="20"/>
      <c r="AA25" s="21"/>
      <c r="AB25" s="20"/>
      <c r="AC25" s="21"/>
      <c r="AD25" s="22"/>
      <c r="AE25" s="23"/>
      <c r="AF25" s="7"/>
      <c r="AG25" s="2"/>
      <c r="AH25" s="2"/>
      <c r="AI25" s="2"/>
      <c r="AJ25" s="2"/>
      <c r="AK25" s="2"/>
      <c r="AL25" s="2"/>
      <c r="AM25" s="2"/>
      <c r="AN25" s="2"/>
    </row>
    <row r="26" spans="1:40" s="3" customFormat="1" ht="20.100000000000001" customHeight="1">
      <c r="A26" s="99">
        <v>11343</v>
      </c>
      <c r="B26" s="10" t="s">
        <v>87</v>
      </c>
      <c r="C26" s="10"/>
      <c r="D26" s="11">
        <v>110</v>
      </c>
      <c r="E26" s="12">
        <v>3.8</v>
      </c>
      <c r="F26" s="13">
        <f t="shared" si="13"/>
        <v>418</v>
      </c>
      <c r="G26" s="14">
        <f t="shared" si="14"/>
        <v>3.645</v>
      </c>
      <c r="H26" s="15">
        <f t="shared" si="15"/>
        <v>1523.61</v>
      </c>
      <c r="I26" s="16">
        <f t="shared" si="16"/>
        <v>3.4457147426306629E-2</v>
      </c>
      <c r="J26" s="15">
        <f t="shared" si="17"/>
        <v>191.10673585299162</v>
      </c>
      <c r="K26" s="15">
        <f t="shared" si="18"/>
        <v>37.489376399821616</v>
      </c>
      <c r="L26" s="17">
        <v>4355</v>
      </c>
      <c r="M26" s="18">
        <v>24</v>
      </c>
      <c r="N26" s="19">
        <f t="shared" si="19"/>
        <v>1752.2061122528132</v>
      </c>
      <c r="O26" s="15">
        <f t="shared" si="20"/>
        <v>15.929146475025576</v>
      </c>
      <c r="P26" s="20"/>
      <c r="Q26" s="21"/>
      <c r="R26" s="20"/>
      <c r="S26" s="21"/>
      <c r="T26" s="20"/>
      <c r="U26" s="21"/>
      <c r="V26" s="20"/>
      <c r="W26" s="21"/>
      <c r="X26" s="20"/>
      <c r="Y26" s="21"/>
      <c r="Z26" s="20"/>
      <c r="AA26" s="21"/>
      <c r="AB26" s="20"/>
      <c r="AC26" s="21"/>
      <c r="AD26" s="22"/>
      <c r="AE26" s="23"/>
      <c r="AF26" s="7"/>
      <c r="AG26" s="2"/>
      <c r="AH26" s="2"/>
      <c r="AI26" s="2"/>
      <c r="AJ26" s="2"/>
      <c r="AK26" s="2"/>
      <c r="AL26" s="2"/>
      <c r="AM26" s="2"/>
      <c r="AN26" s="2"/>
    </row>
    <row r="27" spans="1:40" s="3" customFormat="1" ht="20.100000000000001" customHeight="1">
      <c r="A27" s="99">
        <v>11896</v>
      </c>
      <c r="B27" s="10" t="s">
        <v>88</v>
      </c>
      <c r="C27" s="10"/>
      <c r="D27" s="11">
        <v>110</v>
      </c>
      <c r="E27" s="12">
        <v>2.4</v>
      </c>
      <c r="F27" s="13">
        <f t="shared" si="13"/>
        <v>264</v>
      </c>
      <c r="G27" s="14">
        <f t="shared" si="14"/>
        <v>3.645</v>
      </c>
      <c r="H27" s="15">
        <f t="shared" si="15"/>
        <v>962.28</v>
      </c>
      <c r="I27" s="16">
        <f t="shared" si="16"/>
        <v>2.1762408900825241E-2</v>
      </c>
      <c r="J27" s="15">
        <f t="shared" si="17"/>
        <v>120.69899106504735</v>
      </c>
      <c r="K27" s="15">
        <f t="shared" si="18"/>
        <v>23.677500884097864</v>
      </c>
      <c r="L27" s="17">
        <v>4356</v>
      </c>
      <c r="M27" s="18">
        <v>20</v>
      </c>
      <c r="N27" s="19">
        <f t="shared" si="19"/>
        <v>1106.6564919491452</v>
      </c>
      <c r="O27" s="15">
        <f t="shared" si="20"/>
        <v>10.060513563174048</v>
      </c>
      <c r="P27" s="20"/>
      <c r="Q27" s="21"/>
      <c r="R27" s="20"/>
      <c r="S27" s="21"/>
      <c r="T27" s="20"/>
      <c r="U27" s="21"/>
      <c r="V27" s="20"/>
      <c r="W27" s="21"/>
      <c r="X27" s="20"/>
      <c r="Y27" s="21"/>
      <c r="Z27" s="20"/>
      <c r="AA27" s="21"/>
      <c r="AB27" s="20"/>
      <c r="AC27" s="21"/>
      <c r="AD27" s="22"/>
      <c r="AE27" s="23"/>
      <c r="AF27" s="7"/>
      <c r="AG27" s="2"/>
      <c r="AH27" s="2"/>
      <c r="AI27" s="2"/>
      <c r="AJ27" s="2"/>
      <c r="AK27" s="2"/>
      <c r="AL27" s="2"/>
      <c r="AM27" s="2"/>
      <c r="AN27" s="2"/>
    </row>
    <row r="28" spans="1:40" s="3" customFormat="1" ht="20.100000000000001" customHeight="1">
      <c r="A28" s="99">
        <v>11700</v>
      </c>
      <c r="B28" s="10" t="s">
        <v>89</v>
      </c>
      <c r="C28" s="10"/>
      <c r="D28" s="11">
        <v>1108</v>
      </c>
      <c r="E28" s="12">
        <v>1.5</v>
      </c>
      <c r="F28" s="13">
        <f t="shared" si="13"/>
        <v>1662</v>
      </c>
      <c r="G28" s="14">
        <f t="shared" si="14"/>
        <v>3.645</v>
      </c>
      <c r="H28" s="15">
        <f t="shared" si="15"/>
        <v>6057.99</v>
      </c>
      <c r="I28" s="16">
        <f t="shared" si="16"/>
        <v>0.13700425603474073</v>
      </c>
      <c r="J28" s="15">
        <f t="shared" si="17"/>
        <v>759.8550119322299</v>
      </c>
      <c r="K28" s="15">
        <f t="shared" si="18"/>
        <v>149.06063056579791</v>
      </c>
      <c r="L28" s="17">
        <v>5579</v>
      </c>
      <c r="M28" s="18"/>
      <c r="N28" s="19">
        <f>+K28+J28+H28</f>
        <v>6966.9056424980281</v>
      </c>
      <c r="O28" s="15">
        <f t="shared" si="20"/>
        <v>6.2878209769837801</v>
      </c>
      <c r="P28" s="20"/>
      <c r="Q28" s="21"/>
      <c r="R28" s="20"/>
      <c r="S28" s="21"/>
      <c r="T28" s="20"/>
      <c r="U28" s="21"/>
      <c r="V28" s="20"/>
      <c r="W28" s="21"/>
      <c r="X28" s="20"/>
      <c r="Y28" s="21"/>
      <c r="Z28" s="20"/>
      <c r="AA28" s="21"/>
      <c r="AB28" s="20"/>
      <c r="AC28" s="21"/>
      <c r="AD28" s="22"/>
      <c r="AE28" s="23"/>
      <c r="AF28" s="7"/>
      <c r="AG28" s="2"/>
      <c r="AH28" s="2"/>
      <c r="AI28" s="2"/>
      <c r="AJ28" s="2"/>
      <c r="AK28" s="2"/>
      <c r="AL28" s="2"/>
      <c r="AM28" s="2"/>
      <c r="AN28" s="2"/>
    </row>
    <row r="29" spans="1:40" s="3" customFormat="1" ht="20.100000000000001" customHeight="1">
      <c r="A29" s="99">
        <v>11853</v>
      </c>
      <c r="B29" s="10" t="s">
        <v>90</v>
      </c>
      <c r="C29" s="10"/>
      <c r="D29" s="11">
        <v>236</v>
      </c>
      <c r="E29" s="12">
        <v>0.99</v>
      </c>
      <c r="F29" s="13">
        <f t="shared" si="13"/>
        <v>233.64</v>
      </c>
      <c r="G29" s="14">
        <f t="shared" si="14"/>
        <v>3.645</v>
      </c>
      <c r="H29" s="15">
        <f t="shared" si="15"/>
        <v>851.61779999999999</v>
      </c>
      <c r="I29" s="16">
        <f t="shared" si="16"/>
        <v>1.9259731877230339E-2</v>
      </c>
      <c r="J29" s="15">
        <f t="shared" si="17"/>
        <v>106.81860709256691</v>
      </c>
      <c r="K29" s="15">
        <f t="shared" si="18"/>
        <v>20.954588282426609</v>
      </c>
      <c r="L29" s="17">
        <v>9526</v>
      </c>
      <c r="M29" s="18"/>
      <c r="N29" s="19">
        <f t="shared" si="19"/>
        <v>979.39099537499351</v>
      </c>
      <c r="O29" s="15">
        <f t="shared" si="20"/>
        <v>4.1499618448092948</v>
      </c>
      <c r="P29" s="20"/>
      <c r="Q29" s="21">
        <f t="shared" si="4"/>
        <v>0</v>
      </c>
      <c r="R29" s="20"/>
      <c r="S29" s="21">
        <f t="shared" si="5"/>
        <v>0</v>
      </c>
      <c r="T29" s="20"/>
      <c r="U29" s="21">
        <f t="shared" si="6"/>
        <v>0</v>
      </c>
      <c r="V29" s="20"/>
      <c r="W29" s="21">
        <f t="shared" si="7"/>
        <v>0</v>
      </c>
      <c r="X29" s="20"/>
      <c r="Y29" s="21">
        <f t="shared" si="8"/>
        <v>0</v>
      </c>
      <c r="Z29" s="20"/>
      <c r="AA29" s="21">
        <f t="shared" si="9"/>
        <v>0</v>
      </c>
      <c r="AB29" s="20"/>
      <c r="AC29" s="21">
        <f t="shared" si="10"/>
        <v>0</v>
      </c>
      <c r="AD29" s="22">
        <f t="shared" si="11"/>
        <v>-236</v>
      </c>
      <c r="AE29" s="23">
        <f t="shared" si="12"/>
        <v>-979.39099537499351</v>
      </c>
      <c r="AF29" s="7"/>
      <c r="AG29" s="2"/>
      <c r="AH29" s="2"/>
      <c r="AI29" s="2"/>
      <c r="AJ29" s="2"/>
      <c r="AK29" s="2"/>
      <c r="AL29" s="2"/>
      <c r="AM29" s="2"/>
      <c r="AN29" s="2"/>
    </row>
    <row r="30" spans="1:40" s="3" customFormat="1" ht="5.0999999999999996" customHeight="1">
      <c r="A30" s="2"/>
      <c r="B30" s="2"/>
      <c r="C30" s="2"/>
      <c r="D30" s="24"/>
      <c r="E30" s="2"/>
      <c r="F30" s="2"/>
      <c r="G30" s="2"/>
      <c r="H30" s="2"/>
      <c r="I30" s="2"/>
      <c r="J30" s="2"/>
      <c r="K30" s="2"/>
      <c r="L30" s="2"/>
      <c r="M30" s="2"/>
      <c r="N30" s="24"/>
      <c r="O30" s="2"/>
      <c r="P30" s="7"/>
      <c r="Q30" s="7"/>
      <c r="R30" s="7"/>
      <c r="S30" s="7"/>
      <c r="T30" s="7"/>
      <c r="U30" s="7"/>
      <c r="V30" s="25"/>
      <c r="W30" s="7"/>
      <c r="X30" s="7"/>
      <c r="Y30" s="7"/>
      <c r="Z30" s="25"/>
      <c r="AA30" s="7"/>
      <c r="AB30" s="7"/>
      <c r="AC30" s="7"/>
      <c r="AD30" s="7"/>
      <c r="AE30" s="7"/>
      <c r="AF30" s="7"/>
      <c r="AG30" s="2"/>
      <c r="AH30" s="2"/>
      <c r="AI30" s="2"/>
      <c r="AJ30" s="2"/>
      <c r="AK30" s="2"/>
      <c r="AL30" s="2"/>
      <c r="AM30" s="2"/>
      <c r="AN30" s="2"/>
    </row>
    <row r="31" spans="1:40" s="3" customFormat="1" ht="20.100000000000001" customHeight="1">
      <c r="A31" s="26"/>
      <c r="B31" s="26"/>
      <c r="C31" s="26"/>
      <c r="D31" s="27">
        <f>SUM(D10:D30)</f>
        <v>4044</v>
      </c>
      <c r="E31" s="26"/>
      <c r="F31" s="28">
        <f>SUM(F10:F30)</f>
        <v>12131.009999999998</v>
      </c>
      <c r="G31" s="26"/>
      <c r="H31" s="29">
        <f>SUM(H10:H30)</f>
        <v>44217.531449999995</v>
      </c>
      <c r="I31" s="30">
        <f>SUM(I10:I30)</f>
        <v>1.0000000000000002</v>
      </c>
      <c r="J31" s="29">
        <f>+D39+D44</f>
        <v>5546.2146499999999</v>
      </c>
      <c r="K31" s="29">
        <f>+I45</f>
        <v>1088</v>
      </c>
      <c r="L31" s="98"/>
      <c r="M31" s="98"/>
      <c r="N31" s="31">
        <f>SUM(N10:N30)</f>
        <v>50851.746100000004</v>
      </c>
      <c r="O31" s="29"/>
      <c r="P31" s="32">
        <f t="shared" ref="P31:AE31" si="21">SUM(P10:P29)</f>
        <v>0</v>
      </c>
      <c r="Q31" s="33">
        <f t="shared" si="21"/>
        <v>0</v>
      </c>
      <c r="R31" s="32">
        <f t="shared" si="21"/>
        <v>0</v>
      </c>
      <c r="S31" s="33">
        <f t="shared" si="21"/>
        <v>0</v>
      </c>
      <c r="T31" s="32">
        <f t="shared" si="21"/>
        <v>0</v>
      </c>
      <c r="U31" s="33">
        <f t="shared" si="21"/>
        <v>0</v>
      </c>
      <c r="V31" s="32">
        <f t="shared" si="21"/>
        <v>0</v>
      </c>
      <c r="W31" s="33">
        <f t="shared" si="21"/>
        <v>0</v>
      </c>
      <c r="X31" s="32">
        <f t="shared" si="21"/>
        <v>0</v>
      </c>
      <c r="Y31" s="33">
        <f t="shared" si="21"/>
        <v>0</v>
      </c>
      <c r="Z31" s="32">
        <f t="shared" si="21"/>
        <v>0</v>
      </c>
      <c r="AA31" s="33">
        <f t="shared" si="21"/>
        <v>0</v>
      </c>
      <c r="AB31" s="32">
        <f t="shared" si="21"/>
        <v>0</v>
      </c>
      <c r="AC31" s="33">
        <f t="shared" si="21"/>
        <v>0</v>
      </c>
      <c r="AD31" s="34">
        <f t="shared" si="21"/>
        <v>-346</v>
      </c>
      <c r="AE31" s="35">
        <f t="shared" si="21"/>
        <v>-2814.5963445239927</v>
      </c>
      <c r="AF31" s="7"/>
      <c r="AG31" s="2"/>
      <c r="AH31" s="2"/>
      <c r="AI31" s="2"/>
      <c r="AJ31" s="2"/>
      <c r="AK31" s="2"/>
      <c r="AL31" s="2"/>
      <c r="AM31" s="2"/>
      <c r="AN31" s="2"/>
    </row>
    <row r="32" spans="1:40" s="3" customFormat="1" ht="20.100000000000001" customHeight="1">
      <c r="A32" s="2"/>
      <c r="B32" s="2"/>
      <c r="C32" s="2"/>
      <c r="D32" s="2"/>
      <c r="E32" s="2" t="s">
        <v>21</v>
      </c>
      <c r="F32" s="36">
        <f>+C37</f>
        <v>0</v>
      </c>
      <c r="G32" s="2"/>
      <c r="H32" s="37">
        <f>+D37</f>
        <v>0</v>
      </c>
      <c r="I32" s="2"/>
      <c r="J32" s="37"/>
      <c r="K32" s="37"/>
      <c r="L32" s="37"/>
      <c r="M32" s="37"/>
      <c r="N32" s="37"/>
      <c r="O32" s="3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2"/>
      <c r="AH32" s="2"/>
      <c r="AI32" s="2"/>
      <c r="AJ32" s="2"/>
      <c r="AK32" s="2"/>
      <c r="AL32" s="2"/>
      <c r="AM32" s="2"/>
      <c r="AN32" s="2"/>
    </row>
    <row r="33" spans="1:40" s="3" customFormat="1" ht="20.100000000000001" customHeight="1" thickBot="1">
      <c r="A33" s="2"/>
      <c r="B33" s="38" t="s">
        <v>69</v>
      </c>
      <c r="C33" s="38">
        <v>3.645</v>
      </c>
      <c r="D33" s="2"/>
      <c r="E33" s="39" t="s">
        <v>26</v>
      </c>
      <c r="F33" s="40">
        <f>+C38</f>
        <v>0</v>
      </c>
      <c r="G33" s="39"/>
      <c r="H33" s="41">
        <f>+D38</f>
        <v>0</v>
      </c>
      <c r="I33" s="2"/>
      <c r="J33" s="37"/>
      <c r="K33" s="37"/>
      <c r="L33" s="2"/>
      <c r="M33" s="2"/>
      <c r="N33" s="37"/>
      <c r="O33" s="3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2"/>
      <c r="AH33" s="2"/>
      <c r="AI33" s="2"/>
      <c r="AJ33" s="2"/>
      <c r="AK33" s="2"/>
      <c r="AL33" s="2"/>
      <c r="AM33" s="2"/>
      <c r="AN33" s="2"/>
    </row>
    <row r="34" spans="1:40" s="3" customFormat="1" ht="20.100000000000001" customHeight="1" thickTop="1" thickBot="1">
      <c r="A34" s="2"/>
      <c r="B34" s="42"/>
      <c r="C34" s="42"/>
      <c r="D34" s="2"/>
      <c r="E34" s="43" t="s">
        <v>8</v>
      </c>
      <c r="F34" s="44">
        <f>+SUM(F31:F33)</f>
        <v>12131.009999999998</v>
      </c>
      <c r="G34" s="43"/>
      <c r="H34" s="45">
        <f>+SUM(H31:H33)</f>
        <v>44217.531449999995</v>
      </c>
      <c r="I34" s="2"/>
      <c r="J34" s="37"/>
      <c r="K34" s="37"/>
      <c r="L34" s="37"/>
      <c r="M34" s="37"/>
      <c r="N34" s="37"/>
      <c r="O34" s="3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2"/>
      <c r="AH34" s="2"/>
      <c r="AI34" s="2"/>
      <c r="AJ34" s="2"/>
      <c r="AK34" s="2"/>
      <c r="AL34" s="2"/>
      <c r="AM34" s="2"/>
      <c r="AN34" s="2"/>
    </row>
    <row r="35" spans="1:40" s="3" customFormat="1" ht="20.100000000000001" customHeight="1" thickTop="1">
      <c r="A35" s="2"/>
      <c r="B35" s="2"/>
      <c r="C35" s="2"/>
      <c r="D35" s="2"/>
      <c r="E35" s="2"/>
      <c r="F35" s="2"/>
      <c r="G35" s="2"/>
      <c r="H35" s="46"/>
      <c r="I35" s="2"/>
      <c r="J35" s="2"/>
      <c r="K35" s="2"/>
      <c r="L35" s="2"/>
      <c r="M35" s="2"/>
      <c r="N35" s="37"/>
      <c r="O35" s="2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2"/>
      <c r="AH35" s="2"/>
      <c r="AI35" s="2"/>
      <c r="AJ35" s="2"/>
      <c r="AK35" s="2"/>
      <c r="AL35" s="2"/>
      <c r="AM35" s="2"/>
      <c r="AN35" s="2"/>
    </row>
    <row r="36" spans="1:40" s="3" customFormat="1" ht="20.100000000000001" customHeight="1">
      <c r="A36" s="2"/>
      <c r="B36" s="47" t="s">
        <v>27</v>
      </c>
      <c r="C36" s="48" t="s">
        <v>28</v>
      </c>
      <c r="D36" s="48" t="s">
        <v>19</v>
      </c>
      <c r="E36" s="2"/>
      <c r="F36" s="2"/>
      <c r="G36" s="2"/>
      <c r="H36" s="47" t="s">
        <v>29</v>
      </c>
      <c r="I36" s="48" t="s">
        <v>19</v>
      </c>
      <c r="J36" s="2"/>
      <c r="K36" s="2"/>
      <c r="L36" s="2"/>
      <c r="M36" s="2"/>
      <c r="N36" s="37"/>
      <c r="O36" s="2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2"/>
      <c r="AH36" s="2"/>
      <c r="AI36" s="2"/>
      <c r="AJ36" s="2"/>
      <c r="AK36" s="2"/>
      <c r="AL36" s="2"/>
      <c r="AM36" s="2"/>
      <c r="AN36" s="2"/>
    </row>
    <row r="37" spans="1:40" s="3" customFormat="1" ht="20.100000000000001" customHeight="1">
      <c r="A37" s="2"/>
      <c r="B37" s="2" t="s">
        <v>21</v>
      </c>
      <c r="C37" s="36">
        <v>0</v>
      </c>
      <c r="D37" s="37">
        <f>+C37*C33</f>
        <v>0</v>
      </c>
      <c r="E37" s="2"/>
      <c r="F37" s="49"/>
      <c r="G37" s="2"/>
      <c r="H37" s="2" t="s">
        <v>0</v>
      </c>
      <c r="I37" s="37">
        <v>85</v>
      </c>
      <c r="J37" s="2"/>
      <c r="K37" s="2"/>
      <c r="L37" s="37"/>
      <c r="M37" s="2"/>
      <c r="N37" s="37"/>
      <c r="O37" s="2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2"/>
      <c r="AH37" s="2"/>
      <c r="AI37" s="2"/>
      <c r="AJ37" s="2"/>
      <c r="AK37" s="2"/>
      <c r="AL37" s="2"/>
      <c r="AM37" s="2"/>
      <c r="AN37" s="2"/>
    </row>
    <row r="38" spans="1:40" s="3" customFormat="1" ht="20.100000000000001" customHeight="1">
      <c r="A38" s="2"/>
      <c r="B38" s="2" t="s">
        <v>26</v>
      </c>
      <c r="C38" s="36">
        <v>0</v>
      </c>
      <c r="D38" s="37">
        <f>+C38*C33</f>
        <v>0</v>
      </c>
      <c r="E38" s="2"/>
      <c r="F38" s="49"/>
      <c r="G38" s="2"/>
      <c r="H38" s="2" t="s">
        <v>5</v>
      </c>
      <c r="I38" s="37">
        <v>52</v>
      </c>
      <c r="J38" s="2"/>
      <c r="K38" s="2"/>
      <c r="L38" s="37"/>
      <c r="M38" s="2"/>
      <c r="N38" s="37"/>
      <c r="O38" s="2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2"/>
      <c r="AH38" s="2"/>
      <c r="AI38" s="2"/>
      <c r="AJ38" s="2"/>
      <c r="AK38" s="2"/>
      <c r="AL38" s="2"/>
      <c r="AM38" s="2"/>
      <c r="AN38" s="2"/>
    </row>
    <row r="39" spans="1:40" s="3" customFormat="1" ht="20.100000000000001" customHeight="1">
      <c r="A39" s="2"/>
      <c r="B39" s="50" t="s">
        <v>30</v>
      </c>
      <c r="C39" s="50"/>
      <c r="D39" s="51">
        <f>SUM(D37:D38)</f>
        <v>0</v>
      </c>
      <c r="E39" s="2"/>
      <c r="F39" s="49"/>
      <c r="G39" s="2"/>
      <c r="H39" s="2" t="s">
        <v>1</v>
      </c>
      <c r="I39" s="37">
        <v>84</v>
      </c>
      <c r="J39" s="2"/>
      <c r="K39" s="2"/>
      <c r="L39" s="37"/>
      <c r="M39" s="2"/>
      <c r="N39" s="37"/>
      <c r="O39" s="2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2"/>
      <c r="AH39" s="2"/>
      <c r="AI39" s="2"/>
      <c r="AJ39" s="2"/>
      <c r="AK39" s="2"/>
      <c r="AL39" s="2"/>
      <c r="AM39" s="2"/>
      <c r="AN39" s="2"/>
    </row>
    <row r="40" spans="1:40" s="3" customFormat="1" ht="20.100000000000001" customHeight="1">
      <c r="A40" s="2"/>
      <c r="B40" s="2"/>
      <c r="C40" s="2"/>
      <c r="D40" s="2"/>
      <c r="E40" s="2"/>
      <c r="F40" s="2"/>
      <c r="G40" s="2"/>
      <c r="H40" s="2" t="s">
        <v>3</v>
      </c>
      <c r="I40" s="37">
        <v>233</v>
      </c>
      <c r="J40" s="2"/>
      <c r="K40" s="2">
        <f>140+427+521</f>
        <v>1088</v>
      </c>
      <c r="L40" s="37"/>
      <c r="M40" s="2"/>
      <c r="N40" s="37"/>
      <c r="O40" s="2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2"/>
      <c r="AH40" s="2"/>
      <c r="AI40" s="2"/>
      <c r="AJ40" s="2"/>
      <c r="AK40" s="2"/>
      <c r="AL40" s="2"/>
      <c r="AM40" s="2"/>
      <c r="AN40" s="2"/>
    </row>
    <row r="41" spans="1:40" s="3" customFormat="1" ht="20.100000000000001" customHeight="1">
      <c r="A41" s="2"/>
      <c r="B41" s="47" t="s">
        <v>31</v>
      </c>
      <c r="C41" s="48" t="s">
        <v>28</v>
      </c>
      <c r="D41" s="48" t="s">
        <v>19</v>
      </c>
      <c r="E41" s="2"/>
      <c r="F41" s="2"/>
      <c r="G41" s="2"/>
      <c r="H41" s="2" t="s">
        <v>6</v>
      </c>
      <c r="I41" s="37">
        <v>167</v>
      </c>
      <c r="J41" s="2"/>
      <c r="K41" s="2"/>
      <c r="L41" s="37"/>
      <c r="M41" s="2"/>
      <c r="N41" s="37"/>
      <c r="O41" s="2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2"/>
      <c r="AH41" s="2"/>
      <c r="AI41" s="2"/>
      <c r="AJ41" s="2"/>
      <c r="AK41" s="2"/>
      <c r="AL41" s="2"/>
      <c r="AM41" s="2"/>
      <c r="AN41" s="2"/>
    </row>
    <row r="42" spans="1:40" s="3" customFormat="1" ht="20.100000000000001" customHeight="1">
      <c r="A42" s="2"/>
      <c r="B42" s="2" t="s">
        <v>104</v>
      </c>
      <c r="C42" s="37"/>
      <c r="D42" s="37">
        <v>767</v>
      </c>
      <c r="E42" s="2"/>
      <c r="F42" s="2"/>
      <c r="G42" s="2"/>
      <c r="H42" s="2" t="s">
        <v>2</v>
      </c>
      <c r="I42" s="37">
        <v>281</v>
      </c>
      <c r="J42" s="2"/>
      <c r="K42" s="2"/>
      <c r="L42" s="37"/>
      <c r="M42" s="2"/>
      <c r="N42" s="37"/>
      <c r="O42" s="2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2"/>
      <c r="AH42" s="2"/>
      <c r="AI42" s="2"/>
      <c r="AJ42" s="2"/>
      <c r="AK42" s="2"/>
      <c r="AL42" s="2"/>
      <c r="AM42" s="2"/>
      <c r="AN42" s="2"/>
    </row>
    <row r="43" spans="1:40" s="3" customFormat="1" ht="20.100000000000001" customHeight="1">
      <c r="A43" s="2"/>
      <c r="B43" s="2" t="s">
        <v>105</v>
      </c>
      <c r="C43" s="36">
        <v>1311.17</v>
      </c>
      <c r="D43" s="37">
        <f>+C43*C33</f>
        <v>4779.2146499999999</v>
      </c>
      <c r="E43" s="2"/>
      <c r="F43" s="2"/>
      <c r="G43" s="2"/>
      <c r="H43" s="2" t="s">
        <v>4</v>
      </c>
      <c r="I43" s="37">
        <v>150</v>
      </c>
      <c r="J43" s="2"/>
      <c r="K43" s="2"/>
      <c r="L43" s="37"/>
      <c r="M43" s="2"/>
      <c r="N43" s="37"/>
      <c r="O43" s="2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2"/>
      <c r="AH43" s="2"/>
      <c r="AI43" s="2"/>
      <c r="AJ43" s="2"/>
      <c r="AK43" s="2"/>
      <c r="AL43" s="2"/>
      <c r="AM43" s="2"/>
      <c r="AN43" s="2"/>
    </row>
    <row r="44" spans="1:40" s="3" customFormat="1" ht="20.100000000000001" customHeight="1">
      <c r="A44" s="2"/>
      <c r="B44" s="50" t="s">
        <v>32</v>
      </c>
      <c r="C44" s="50"/>
      <c r="D44" s="51">
        <f>SUM(D42:D43)</f>
        <v>5546.2146499999999</v>
      </c>
      <c r="E44" s="2"/>
      <c r="F44" s="2"/>
      <c r="G44" s="2"/>
      <c r="H44" s="2" t="s">
        <v>33</v>
      </c>
      <c r="I44" s="37">
        <v>36</v>
      </c>
      <c r="J44" s="2"/>
      <c r="K44" s="2"/>
      <c r="L44" s="37"/>
      <c r="M44" s="2"/>
      <c r="N44" s="2"/>
      <c r="O44" s="2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2"/>
      <c r="AH44" s="2"/>
      <c r="AI44" s="2"/>
      <c r="AJ44" s="2"/>
      <c r="AK44" s="2"/>
      <c r="AL44" s="2"/>
      <c r="AM44" s="2"/>
      <c r="AN44" s="2"/>
    </row>
    <row r="45" spans="1:40" s="3" customFormat="1" ht="20.100000000000001" customHeight="1">
      <c r="A45" s="2"/>
      <c r="B45" s="2"/>
      <c r="C45" s="2"/>
      <c r="D45" s="2"/>
      <c r="E45" s="2"/>
      <c r="F45" s="2"/>
      <c r="G45" s="2"/>
      <c r="H45" s="50" t="s">
        <v>34</v>
      </c>
      <c r="I45" s="51">
        <f>SUM(I37:I44)</f>
        <v>1088</v>
      </c>
      <c r="J45" s="2"/>
      <c r="K45" s="2"/>
      <c r="L45" s="37"/>
      <c r="M45" s="2"/>
      <c r="N45" s="2"/>
      <c r="O45" s="2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2"/>
      <c r="AH45" s="2"/>
      <c r="AI45" s="2"/>
      <c r="AJ45" s="2"/>
      <c r="AK45" s="2"/>
      <c r="AL45" s="2"/>
      <c r="AM45" s="2"/>
      <c r="AN45" s="2"/>
    </row>
    <row r="46" spans="1:40" s="3" customFormat="1" ht="20.10000000000000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7"/>
      <c r="M46" s="2"/>
      <c r="N46" s="2"/>
      <c r="O46" s="2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2"/>
      <c r="AH46" s="2"/>
      <c r="AI46" s="2"/>
      <c r="AJ46" s="2"/>
      <c r="AK46" s="2"/>
      <c r="AL46" s="2"/>
      <c r="AM46" s="2"/>
      <c r="AN46" s="2"/>
    </row>
    <row r="47" spans="1:40" s="3" customFormat="1" ht="20.100000000000001" customHeight="1">
      <c r="A47" s="2"/>
      <c r="B47" s="52"/>
      <c r="C47" s="53">
        <f>+D44+I45+D39</f>
        <v>6634.2146499999999</v>
      </c>
      <c r="D47" s="54">
        <f>+C47/C48</f>
        <v>0.15003584398423039</v>
      </c>
      <c r="E47" s="55">
        <f>+D47</f>
        <v>0.15003584398423039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2"/>
      <c r="AH47" s="2"/>
      <c r="AI47" s="2"/>
      <c r="AJ47" s="2"/>
      <c r="AK47" s="2"/>
      <c r="AL47" s="2"/>
      <c r="AM47" s="2"/>
      <c r="AN47" s="2"/>
    </row>
    <row r="48" spans="1:40" s="3" customFormat="1" ht="20.100000000000001" customHeight="1">
      <c r="A48" s="2"/>
      <c r="B48" s="52"/>
      <c r="C48" s="56">
        <f>+H31</f>
        <v>44217.531449999995</v>
      </c>
      <c r="D48" s="5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2"/>
      <c r="AH48" s="2"/>
      <c r="AI48" s="2"/>
      <c r="AJ48" s="2"/>
      <c r="AK48" s="2"/>
      <c r="AL48" s="2"/>
      <c r="AM48" s="2"/>
      <c r="AN48" s="2"/>
    </row>
    <row r="49" spans="1:40" s="3" customFormat="1" ht="20.100000000000001" customHeight="1" thickBo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2"/>
      <c r="AH49" s="2"/>
      <c r="AI49" s="2"/>
      <c r="AJ49" s="2"/>
      <c r="AK49" s="2"/>
      <c r="AL49" s="2"/>
      <c r="AM49" s="2"/>
      <c r="AN49" s="2"/>
    </row>
    <row r="50" spans="1:40" s="3" customFormat="1" ht="20.100000000000001" customHeight="1">
      <c r="A50" s="2"/>
      <c r="B50" s="57"/>
      <c r="C50" s="58" t="s">
        <v>35</v>
      </c>
      <c r="D50" s="59" t="s">
        <v>36</v>
      </c>
      <c r="E50" s="60"/>
      <c r="F50" s="2"/>
      <c r="G50" s="61" t="s">
        <v>7</v>
      </c>
      <c r="H50" s="61" t="s">
        <v>37</v>
      </c>
      <c r="I50" s="61" t="s">
        <v>38</v>
      </c>
      <c r="J50" s="61" t="s">
        <v>39</v>
      </c>
      <c r="K50" s="61" t="s">
        <v>40</v>
      </c>
      <c r="L50" s="61" t="s">
        <v>41</v>
      </c>
      <c r="M50" s="61" t="s">
        <v>21</v>
      </c>
      <c r="N50" s="61" t="s">
        <v>42</v>
      </c>
      <c r="O50" s="2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2"/>
      <c r="AH50" s="2"/>
      <c r="AI50" s="2"/>
      <c r="AJ50" s="2"/>
      <c r="AK50" s="2"/>
      <c r="AL50" s="2"/>
      <c r="AM50" s="2"/>
      <c r="AN50" s="2"/>
    </row>
    <row r="51" spans="1:40" s="3" customFormat="1" ht="20.100000000000001" customHeight="1">
      <c r="A51" s="2"/>
      <c r="B51" s="62" t="s">
        <v>43</v>
      </c>
      <c r="C51" s="63" t="e">
        <f t="shared" ref="C51:C57" si="22">+D51/$C$33</f>
        <v>#REF!</v>
      </c>
      <c r="D51" s="64" t="e">
        <f>+J52</f>
        <v>#REF!</v>
      </c>
      <c r="E51" s="65" t="s">
        <v>5</v>
      </c>
      <c r="F51" s="2"/>
      <c r="G51" s="66" t="s">
        <v>44</v>
      </c>
      <c r="H51" s="67" t="e">
        <f>+#REF!</f>
        <v>#REF!</v>
      </c>
      <c r="I51" s="68" t="e">
        <f>+#REF!/$C$33</f>
        <v>#REF!</v>
      </c>
      <c r="J51" s="69" t="e">
        <f>+#REF!</f>
        <v>#REF!</v>
      </c>
      <c r="K51" s="66" t="s">
        <v>45</v>
      </c>
      <c r="L51" s="66" t="s">
        <v>46</v>
      </c>
      <c r="M51" s="69">
        <v>975</v>
      </c>
      <c r="N51" s="69"/>
      <c r="O51" s="2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2"/>
      <c r="AH51" s="2"/>
      <c r="AI51" s="2"/>
      <c r="AJ51" s="2"/>
      <c r="AK51" s="2"/>
      <c r="AL51" s="2"/>
      <c r="AM51" s="2"/>
      <c r="AN51" s="2"/>
    </row>
    <row r="52" spans="1:40" s="3" customFormat="1" ht="20.100000000000001" customHeight="1">
      <c r="A52" s="2"/>
      <c r="B52" s="62" t="s">
        <v>47</v>
      </c>
      <c r="C52" s="63" t="e">
        <f t="shared" si="22"/>
        <v>#REF!</v>
      </c>
      <c r="D52" s="64" t="e">
        <f>+J51</f>
        <v>#REF!</v>
      </c>
      <c r="E52" s="65" t="s">
        <v>0</v>
      </c>
      <c r="F52" s="2"/>
      <c r="G52" s="66" t="s">
        <v>5</v>
      </c>
      <c r="H52" s="67" t="e">
        <f>+#REF!</f>
        <v>#REF!</v>
      </c>
      <c r="I52" s="68" t="e">
        <f>+#REF!/C33</f>
        <v>#REF!</v>
      </c>
      <c r="J52" s="69" t="e">
        <f>+#REF!</f>
        <v>#REF!</v>
      </c>
      <c r="K52" s="66"/>
      <c r="L52" s="66"/>
      <c r="M52" s="69">
        <v>895</v>
      </c>
      <c r="N52" s="69"/>
      <c r="O52" s="2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2"/>
      <c r="AH52" s="2"/>
      <c r="AI52" s="2"/>
      <c r="AJ52" s="2"/>
      <c r="AK52" s="2"/>
      <c r="AL52" s="2"/>
      <c r="AM52" s="2"/>
      <c r="AN52" s="2"/>
    </row>
    <row r="53" spans="1:40" s="3" customFormat="1" ht="20.100000000000001" customHeight="1">
      <c r="A53" s="2"/>
      <c r="B53" s="62" t="s">
        <v>48</v>
      </c>
      <c r="C53" s="63" t="e">
        <f t="shared" si="22"/>
        <v>#REF!</v>
      </c>
      <c r="D53" s="64" t="e">
        <f>+J53</f>
        <v>#REF!</v>
      </c>
      <c r="E53" s="65" t="s">
        <v>1</v>
      </c>
      <c r="F53" s="2"/>
      <c r="G53" s="66" t="s">
        <v>1</v>
      </c>
      <c r="H53" s="67" t="e">
        <f>+#REF!</f>
        <v>#REF!</v>
      </c>
      <c r="I53" s="68" t="e">
        <f>+#REF!/$C$33</f>
        <v>#REF!</v>
      </c>
      <c r="J53" s="69" t="e">
        <f>+#REF!</f>
        <v>#REF!</v>
      </c>
      <c r="K53" s="66" t="s">
        <v>45</v>
      </c>
      <c r="L53" s="66" t="s">
        <v>46</v>
      </c>
      <c r="M53" s="69">
        <v>1968</v>
      </c>
      <c r="N53" s="69"/>
      <c r="O53" s="2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2"/>
      <c r="AH53" s="2"/>
      <c r="AI53" s="2"/>
      <c r="AJ53" s="2"/>
      <c r="AK53" s="2"/>
      <c r="AL53" s="2"/>
      <c r="AM53" s="2"/>
      <c r="AN53" s="2"/>
    </row>
    <row r="54" spans="1:40" s="3" customFormat="1" ht="20.100000000000001" customHeight="1">
      <c r="A54" s="2"/>
      <c r="B54" s="62" t="s">
        <v>49</v>
      </c>
      <c r="C54" s="63" t="e">
        <f t="shared" si="22"/>
        <v>#REF!</v>
      </c>
      <c r="D54" s="64" t="e">
        <f>+J54</f>
        <v>#REF!</v>
      </c>
      <c r="E54" s="65" t="s">
        <v>3</v>
      </c>
      <c r="F54" s="2"/>
      <c r="G54" s="66" t="s">
        <v>3</v>
      </c>
      <c r="H54" s="67" t="e">
        <f>+#REF!</f>
        <v>#REF!</v>
      </c>
      <c r="I54" s="68" t="e">
        <f>+#REF!/$C$33</f>
        <v>#REF!</v>
      </c>
      <c r="J54" s="69" t="e">
        <f>+#REF!</f>
        <v>#REF!</v>
      </c>
      <c r="K54" s="66" t="s">
        <v>45</v>
      </c>
      <c r="L54" s="66" t="s">
        <v>46</v>
      </c>
      <c r="M54" s="69">
        <v>3570</v>
      </c>
      <c r="N54" s="69"/>
      <c r="O54" s="2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2"/>
      <c r="AH54" s="2"/>
      <c r="AI54" s="2"/>
      <c r="AJ54" s="2"/>
      <c r="AK54" s="2"/>
      <c r="AL54" s="2"/>
      <c r="AM54" s="2"/>
      <c r="AN54" s="2"/>
    </row>
    <row r="55" spans="1:40" s="3" customFormat="1" ht="20.100000000000001" customHeight="1">
      <c r="A55" s="2"/>
      <c r="B55" s="62" t="s">
        <v>50</v>
      </c>
      <c r="C55" s="63" t="e">
        <f t="shared" si="22"/>
        <v>#REF!</v>
      </c>
      <c r="D55" s="64" t="e">
        <f>+J55</f>
        <v>#REF!</v>
      </c>
      <c r="E55" s="65" t="s">
        <v>6</v>
      </c>
      <c r="F55" s="2"/>
      <c r="G55" s="66" t="s">
        <v>6</v>
      </c>
      <c r="H55" s="67" t="e">
        <f>+#REF!</f>
        <v>#REF!</v>
      </c>
      <c r="I55" s="68" t="e">
        <f>+#REF!/C33</f>
        <v>#REF!</v>
      </c>
      <c r="J55" s="69" t="e">
        <f>+#REF!</f>
        <v>#REF!</v>
      </c>
      <c r="K55" s="66" t="s">
        <v>45</v>
      </c>
      <c r="L55" s="66" t="s">
        <v>46</v>
      </c>
      <c r="M55" s="69">
        <v>3160</v>
      </c>
      <c r="N55" s="69"/>
      <c r="O55" s="2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2"/>
      <c r="AH55" s="2"/>
      <c r="AI55" s="2"/>
      <c r="AJ55" s="2"/>
      <c r="AK55" s="2"/>
      <c r="AL55" s="2"/>
      <c r="AM55" s="2"/>
      <c r="AN55" s="2"/>
    </row>
    <row r="56" spans="1:40" s="3" customFormat="1" ht="20.100000000000001" customHeight="1">
      <c r="A56" s="2"/>
      <c r="B56" s="62" t="s">
        <v>51</v>
      </c>
      <c r="C56" s="63" t="e">
        <f t="shared" si="22"/>
        <v>#REF!</v>
      </c>
      <c r="D56" s="64" t="e">
        <f>+J56</f>
        <v>#REF!</v>
      </c>
      <c r="E56" s="65" t="s">
        <v>2</v>
      </c>
      <c r="F56" s="2"/>
      <c r="G56" s="66" t="s">
        <v>2</v>
      </c>
      <c r="H56" s="67" t="e">
        <f>+#REF!</f>
        <v>#REF!</v>
      </c>
      <c r="I56" s="68" t="e">
        <f>+#REF!/C33</f>
        <v>#REF!</v>
      </c>
      <c r="J56" s="69" t="e">
        <f>+#REF!</f>
        <v>#REF!</v>
      </c>
      <c r="K56" s="66" t="s">
        <v>45</v>
      </c>
      <c r="L56" s="66" t="s">
        <v>46</v>
      </c>
      <c r="M56" s="69">
        <v>4190</v>
      </c>
      <c r="N56" s="69"/>
      <c r="O56" s="2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2"/>
      <c r="AH56" s="2"/>
      <c r="AI56" s="2"/>
      <c r="AJ56" s="2"/>
      <c r="AK56" s="2"/>
      <c r="AL56" s="2"/>
      <c r="AM56" s="2"/>
      <c r="AN56" s="2"/>
    </row>
    <row r="57" spans="1:40" s="3" customFormat="1" ht="20.100000000000001" customHeight="1">
      <c r="A57" s="2"/>
      <c r="B57" s="62" t="s">
        <v>52</v>
      </c>
      <c r="C57" s="63" t="e">
        <f t="shared" si="22"/>
        <v>#REF!</v>
      </c>
      <c r="D57" s="64" t="e">
        <f>+J57</f>
        <v>#REF!</v>
      </c>
      <c r="E57" s="65" t="s">
        <v>4</v>
      </c>
      <c r="F57" s="2"/>
      <c r="G57" s="66" t="s">
        <v>4</v>
      </c>
      <c r="H57" s="67" t="e">
        <f>+#REF!</f>
        <v>#REF!</v>
      </c>
      <c r="I57" s="68" t="e">
        <f>+#REF!/C33</f>
        <v>#REF!</v>
      </c>
      <c r="J57" s="69" t="e">
        <f>+#REF!</f>
        <v>#REF!</v>
      </c>
      <c r="K57" s="66" t="s">
        <v>45</v>
      </c>
      <c r="L57" s="66" t="s">
        <v>46</v>
      </c>
      <c r="M57" s="69">
        <v>7252</v>
      </c>
      <c r="N57" s="69"/>
      <c r="O57" s="2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2"/>
      <c r="AH57" s="2"/>
      <c r="AI57" s="2"/>
      <c r="AJ57" s="2"/>
      <c r="AK57" s="2"/>
      <c r="AL57" s="2"/>
      <c r="AM57" s="2"/>
      <c r="AN57" s="2"/>
    </row>
    <row r="58" spans="1:40" s="3" customFormat="1" ht="20.100000000000001" customHeight="1">
      <c r="A58" s="2"/>
      <c r="B58" s="62" t="s">
        <v>53</v>
      </c>
      <c r="C58" s="70"/>
      <c r="D58" s="64"/>
      <c r="E58" s="71"/>
      <c r="F58" s="2"/>
      <c r="G58" s="66" t="s">
        <v>54</v>
      </c>
      <c r="H58" s="66"/>
      <c r="I58" s="68"/>
      <c r="J58" s="66"/>
      <c r="K58" s="66"/>
      <c r="L58" s="66"/>
      <c r="M58" s="69">
        <v>0</v>
      </c>
      <c r="N58" s="69"/>
      <c r="O58" s="2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2"/>
      <c r="AH58" s="2"/>
      <c r="AI58" s="2"/>
      <c r="AJ58" s="2"/>
      <c r="AK58" s="2"/>
      <c r="AL58" s="2"/>
      <c r="AM58" s="2"/>
      <c r="AN58" s="2"/>
    </row>
    <row r="59" spans="1:40" s="3" customFormat="1" ht="20.100000000000001" customHeight="1">
      <c r="A59" s="2"/>
      <c r="B59" s="62"/>
      <c r="C59" s="70"/>
      <c r="D59" s="72"/>
      <c r="E59" s="71"/>
      <c r="F59" s="2"/>
      <c r="G59" s="73"/>
      <c r="H59" s="74" t="e">
        <f>SUM(H51:H58)</f>
        <v>#REF!</v>
      </c>
      <c r="I59" s="75" t="e">
        <f>SUM(I51:I58)</f>
        <v>#REF!</v>
      </c>
      <c r="J59" s="76" t="e">
        <f>SUM(J51:J58)</f>
        <v>#REF!</v>
      </c>
      <c r="K59" s="73" t="s">
        <v>55</v>
      </c>
      <c r="L59" s="73" t="s">
        <v>46</v>
      </c>
      <c r="M59" s="76">
        <f>SUM(M51:M58)</f>
        <v>22010</v>
      </c>
      <c r="N59" s="76"/>
      <c r="O59" s="2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2"/>
      <c r="AH59" s="2"/>
      <c r="AI59" s="2"/>
      <c r="AJ59" s="2"/>
      <c r="AK59" s="2"/>
      <c r="AL59" s="2"/>
      <c r="AM59" s="2"/>
      <c r="AN59" s="2"/>
    </row>
    <row r="60" spans="1:40" s="3" customFormat="1" ht="20.100000000000001" customHeight="1">
      <c r="A60" s="2"/>
      <c r="B60" s="62" t="s">
        <v>56</v>
      </c>
      <c r="C60" s="70"/>
      <c r="D60" s="72"/>
      <c r="E60" s="77">
        <f>+H34</f>
        <v>44217.531449999995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2"/>
      <c r="AH60" s="2"/>
      <c r="AI60" s="2"/>
      <c r="AJ60" s="2"/>
      <c r="AK60" s="2"/>
      <c r="AL60" s="2"/>
      <c r="AM60" s="2"/>
      <c r="AN60" s="2"/>
    </row>
    <row r="61" spans="1:40" s="3" customFormat="1" ht="20.100000000000001" customHeight="1">
      <c r="A61" s="2"/>
      <c r="B61" s="62" t="s">
        <v>57</v>
      </c>
      <c r="C61" s="70"/>
      <c r="D61" s="72"/>
      <c r="E61" s="77"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2"/>
      <c r="AH61" s="2"/>
      <c r="AI61" s="2"/>
      <c r="AJ61" s="2"/>
      <c r="AK61" s="2"/>
      <c r="AL61" s="2"/>
      <c r="AM61" s="2"/>
      <c r="AN61" s="2"/>
    </row>
    <row r="62" spans="1:40" s="3" customFormat="1" ht="20.100000000000001" customHeight="1">
      <c r="A62" s="2"/>
      <c r="B62" s="62" t="s">
        <v>58</v>
      </c>
      <c r="C62" s="70"/>
      <c r="D62" s="72"/>
      <c r="E62" s="77">
        <f>+D42</f>
        <v>767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2"/>
      <c r="AH62" s="2"/>
      <c r="AI62" s="2"/>
      <c r="AJ62" s="2"/>
      <c r="AK62" s="2"/>
      <c r="AL62" s="2"/>
      <c r="AM62" s="2"/>
      <c r="AN62" s="2"/>
    </row>
    <row r="63" spans="1:40" s="3" customFormat="1" ht="20.100000000000001" customHeight="1">
      <c r="A63" s="2"/>
      <c r="B63" s="62" t="s">
        <v>59</v>
      </c>
      <c r="C63" s="70"/>
      <c r="D63" s="72"/>
      <c r="E63" s="77">
        <f>+D43</f>
        <v>4779.2146499999999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2"/>
      <c r="AH63" s="2"/>
      <c r="AI63" s="2"/>
      <c r="AJ63" s="2"/>
      <c r="AK63" s="2"/>
      <c r="AL63" s="2"/>
      <c r="AM63" s="2"/>
      <c r="AN63" s="2"/>
    </row>
    <row r="64" spans="1:40" s="3" customFormat="1" ht="20.100000000000001" customHeight="1">
      <c r="A64" s="2"/>
      <c r="B64" s="62" t="s">
        <v>60</v>
      </c>
      <c r="C64" s="70"/>
      <c r="D64" s="72"/>
      <c r="E64" s="77">
        <f>+I45</f>
        <v>1088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2"/>
      <c r="AH64" s="2"/>
      <c r="AI64" s="2"/>
      <c r="AJ64" s="2"/>
      <c r="AK64" s="2"/>
      <c r="AL64" s="2"/>
      <c r="AM64" s="2"/>
      <c r="AN64" s="2"/>
    </row>
    <row r="65" spans="1:40" s="3" customFormat="1" ht="20.100000000000001" customHeight="1">
      <c r="A65" s="2"/>
      <c r="B65" s="62" t="s">
        <v>61</v>
      </c>
      <c r="C65" s="78"/>
      <c r="D65" s="72"/>
      <c r="E65" s="71">
        <v>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2"/>
      <c r="AH65" s="2"/>
      <c r="AI65" s="2"/>
      <c r="AJ65" s="2"/>
      <c r="AK65" s="2"/>
      <c r="AL65" s="2"/>
      <c r="AM65" s="2"/>
      <c r="AN65" s="2"/>
    </row>
    <row r="66" spans="1:40" s="3" customFormat="1" ht="20.100000000000001" customHeight="1" thickBot="1">
      <c r="A66" s="2"/>
      <c r="B66" s="79"/>
      <c r="C66" s="78"/>
      <c r="D66" s="64"/>
      <c r="E66" s="77"/>
      <c r="F66" s="2"/>
      <c r="G66" s="2"/>
      <c r="H66" s="2"/>
      <c r="I66" s="2"/>
      <c r="J66" s="2"/>
      <c r="K66" s="2"/>
      <c r="L66" s="2"/>
      <c r="M66" s="2"/>
      <c r="N66" s="2"/>
      <c r="O66" s="2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2"/>
      <c r="AH66" s="2"/>
      <c r="AI66" s="2"/>
      <c r="AJ66" s="2"/>
      <c r="AK66" s="2"/>
      <c r="AL66" s="2"/>
      <c r="AM66" s="2"/>
      <c r="AN66" s="2"/>
    </row>
    <row r="67" spans="1:40" s="3" customFormat="1" ht="20.100000000000001" customHeight="1" thickBot="1">
      <c r="A67" s="2"/>
      <c r="B67" s="80"/>
      <c r="C67" s="81" t="e">
        <f>SUM(C51:C66)</f>
        <v>#REF!</v>
      </c>
      <c r="D67" s="82" t="e">
        <f>SUM(D51:D66)</f>
        <v>#REF!</v>
      </c>
      <c r="E67" s="83">
        <f>SUM(E60:E66)</f>
        <v>50851.746099999997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2"/>
      <c r="AH67" s="2"/>
      <c r="AI67" s="2"/>
      <c r="AJ67" s="2"/>
      <c r="AK67" s="2"/>
      <c r="AL67" s="2"/>
      <c r="AM67" s="2"/>
      <c r="AN67" s="2"/>
    </row>
    <row r="68" spans="1:40" s="3" customFormat="1" ht="20.10000000000000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2"/>
      <c r="AH68" s="2"/>
      <c r="AI68" s="2"/>
      <c r="AJ68" s="2"/>
      <c r="AK68" s="2"/>
      <c r="AL68" s="2"/>
      <c r="AM68" s="2"/>
      <c r="AN68" s="2"/>
    </row>
    <row r="69" spans="1:40" s="3" customFormat="1" ht="20.10000000000000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2"/>
      <c r="AH69" s="2"/>
      <c r="AI69" s="2"/>
      <c r="AJ69" s="2"/>
      <c r="AK69" s="2"/>
      <c r="AL69" s="2"/>
      <c r="AM69" s="2"/>
      <c r="AN69" s="2"/>
    </row>
    <row r="70" spans="1:40" s="3" customFormat="1" ht="20.10000000000000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2"/>
      <c r="AH70" s="2"/>
      <c r="AI70" s="2"/>
      <c r="AJ70" s="2"/>
      <c r="AK70" s="2"/>
      <c r="AL70" s="2"/>
      <c r="AM70" s="2"/>
      <c r="AN70" s="2"/>
    </row>
    <row r="71" spans="1:40" s="3" customFormat="1" ht="20.10000000000000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2"/>
      <c r="AH71" s="2"/>
      <c r="AI71" s="2"/>
      <c r="AJ71" s="2"/>
      <c r="AK71" s="2"/>
      <c r="AL71" s="2"/>
      <c r="AM71" s="2"/>
      <c r="AN71" s="2"/>
    </row>
    <row r="72" spans="1:40" s="3" customFormat="1" ht="20.10000000000000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2"/>
      <c r="AH72" s="2"/>
      <c r="AI72" s="2"/>
      <c r="AJ72" s="2"/>
      <c r="AK72" s="2"/>
      <c r="AL72" s="2"/>
      <c r="AM72" s="2"/>
      <c r="AN72" s="2"/>
    </row>
    <row r="73" spans="1:40" s="3" customFormat="1" ht="20.1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2"/>
      <c r="AH73" s="2"/>
      <c r="AI73" s="2"/>
      <c r="AJ73" s="2"/>
      <c r="AK73" s="2"/>
      <c r="AL73" s="2"/>
      <c r="AM73" s="2"/>
      <c r="AN73" s="2"/>
    </row>
    <row r="74" spans="1:40" s="3" customFormat="1" ht="20.10000000000000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2"/>
      <c r="AH74" s="2"/>
      <c r="AI74" s="2"/>
      <c r="AJ74" s="2"/>
      <c r="AK74" s="2"/>
      <c r="AL74" s="2"/>
      <c r="AM74" s="2"/>
      <c r="AN74" s="2"/>
    </row>
    <row r="75" spans="1:40" s="3" customFormat="1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2"/>
      <c r="AH75" s="2"/>
      <c r="AI75" s="2"/>
      <c r="AJ75" s="2"/>
      <c r="AK75" s="2"/>
      <c r="AL75" s="2"/>
      <c r="AM75" s="2"/>
      <c r="AN75" s="2"/>
    </row>
    <row r="76" spans="1:40" s="3" customFormat="1" ht="20.10000000000000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2"/>
      <c r="AH76" s="2"/>
      <c r="AI76" s="2"/>
      <c r="AJ76" s="2"/>
      <c r="AK76" s="2"/>
      <c r="AL76" s="2"/>
      <c r="AM76" s="2"/>
      <c r="AN76" s="2"/>
    </row>
    <row r="77" spans="1:40" s="3" customFormat="1" ht="20.10000000000000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2"/>
      <c r="AH77" s="2"/>
      <c r="AI77" s="2"/>
      <c r="AJ77" s="2"/>
      <c r="AK77" s="2"/>
      <c r="AL77" s="2"/>
      <c r="AM77" s="2"/>
      <c r="AN77" s="2"/>
    </row>
    <row r="78" spans="1:40" s="3" customFormat="1" ht="20.10000000000000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2"/>
      <c r="AH78" s="2"/>
      <c r="AI78" s="2"/>
      <c r="AJ78" s="2"/>
      <c r="AK78" s="2"/>
      <c r="AL78" s="2"/>
      <c r="AM78" s="2"/>
      <c r="AN78" s="2"/>
    </row>
    <row r="79" spans="1:40" s="3" customFormat="1" ht="20.10000000000000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2"/>
      <c r="AH79" s="2"/>
      <c r="AI79" s="2"/>
      <c r="AJ79" s="2"/>
      <c r="AK79" s="2"/>
      <c r="AL79" s="2"/>
      <c r="AM79" s="2"/>
      <c r="AN79" s="2"/>
    </row>
    <row r="80" spans="1:40" s="3" customFormat="1" ht="20.10000000000000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2"/>
      <c r="AH80" s="2"/>
      <c r="AI80" s="2"/>
      <c r="AJ80" s="2"/>
      <c r="AK80" s="2"/>
      <c r="AL80" s="2"/>
      <c r="AM80" s="2"/>
      <c r="AN80" s="2"/>
    </row>
    <row r="81" spans="1:40" s="3" customFormat="1" ht="20.10000000000000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2"/>
      <c r="AH81" s="2"/>
      <c r="AI81" s="2"/>
      <c r="AJ81" s="2"/>
      <c r="AK81" s="2"/>
      <c r="AL81" s="2"/>
      <c r="AM81" s="2"/>
      <c r="AN81" s="2"/>
    </row>
    <row r="82" spans="1:40" s="3" customFormat="1" ht="20.10000000000000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2"/>
      <c r="AH82" s="2"/>
      <c r="AI82" s="2"/>
      <c r="AJ82" s="2"/>
      <c r="AK82" s="2"/>
      <c r="AL82" s="2"/>
      <c r="AM82" s="2"/>
      <c r="AN82" s="2"/>
    </row>
    <row r="83" spans="1:40" s="3" customFormat="1" ht="20.10000000000000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2"/>
      <c r="AH83" s="2"/>
      <c r="AI83" s="2"/>
      <c r="AJ83" s="2"/>
      <c r="AK83" s="2"/>
      <c r="AL83" s="2"/>
      <c r="AM83" s="2"/>
      <c r="AN83" s="2"/>
    </row>
    <row r="84" spans="1:40" s="3" customFormat="1" ht="20.10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2"/>
      <c r="AH84" s="2"/>
      <c r="AI84" s="2"/>
      <c r="AJ84" s="2"/>
      <c r="AK84" s="2"/>
      <c r="AL84" s="2"/>
      <c r="AM84" s="2"/>
      <c r="AN84" s="2"/>
    </row>
    <row r="85" spans="1:40" s="3" customFormat="1" ht="20.10000000000000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2"/>
      <c r="AH85" s="2"/>
      <c r="AI85" s="2"/>
      <c r="AJ85" s="2"/>
      <c r="AK85" s="2"/>
      <c r="AL85" s="2"/>
      <c r="AM85" s="2"/>
      <c r="AN85" s="2"/>
    </row>
    <row r="86" spans="1:40" s="3" customFormat="1" ht="20.10000000000000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2"/>
      <c r="AH86" s="2"/>
      <c r="AI86" s="2"/>
      <c r="AJ86" s="2"/>
      <c r="AK86" s="2"/>
      <c r="AL86" s="2"/>
      <c r="AM86" s="2"/>
      <c r="AN86" s="2"/>
    </row>
    <row r="87" spans="1:40" s="3" customFormat="1" ht="20.10000000000000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2"/>
      <c r="AH87" s="2"/>
      <c r="AI87" s="2"/>
      <c r="AJ87" s="2"/>
      <c r="AK87" s="2"/>
      <c r="AL87" s="2"/>
      <c r="AM87" s="2"/>
      <c r="AN87" s="2"/>
    </row>
    <row r="88" spans="1:40" s="3" customFormat="1" ht="20.10000000000000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2"/>
      <c r="AH88" s="2"/>
      <c r="AI88" s="2"/>
      <c r="AJ88" s="2"/>
      <c r="AK88" s="2"/>
      <c r="AL88" s="2"/>
      <c r="AM88" s="2"/>
      <c r="AN88" s="2"/>
    </row>
    <row r="89" spans="1:40" s="3" customFormat="1" ht="20.10000000000000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2"/>
      <c r="AH89" s="2"/>
      <c r="AI89" s="2"/>
      <c r="AJ89" s="2"/>
      <c r="AK89" s="2"/>
      <c r="AL89" s="2"/>
      <c r="AM89" s="2"/>
      <c r="AN89" s="2"/>
    </row>
    <row r="90" spans="1:40" s="3" customFormat="1" ht="20.10000000000000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2"/>
      <c r="AH90" s="2"/>
      <c r="AI90" s="2"/>
      <c r="AJ90" s="2"/>
      <c r="AK90" s="2"/>
      <c r="AL90" s="2"/>
      <c r="AM90" s="2"/>
      <c r="AN90" s="2"/>
    </row>
    <row r="91" spans="1:40" s="3" customFormat="1" ht="20.10000000000000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2"/>
      <c r="AH91" s="2"/>
      <c r="AI91" s="2"/>
      <c r="AJ91" s="2"/>
      <c r="AK91" s="2"/>
      <c r="AL91" s="2"/>
      <c r="AM91" s="2"/>
      <c r="AN91" s="2"/>
    </row>
    <row r="92" spans="1:40" s="3" customFormat="1" ht="20.10000000000000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2"/>
      <c r="AH92" s="2"/>
      <c r="AI92" s="2"/>
      <c r="AJ92" s="2"/>
      <c r="AK92" s="2"/>
      <c r="AL92" s="2"/>
      <c r="AM92" s="2"/>
      <c r="AN92" s="2"/>
    </row>
    <row r="93" spans="1:40" s="3" customFormat="1" ht="20.10000000000000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2"/>
      <c r="AH93" s="2"/>
      <c r="AI93" s="2"/>
      <c r="AJ93" s="2"/>
      <c r="AK93" s="2"/>
      <c r="AL93" s="2"/>
      <c r="AM93" s="2"/>
      <c r="AN93" s="2"/>
    </row>
    <row r="94" spans="1:40" s="3" customFormat="1" ht="20.10000000000000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2"/>
      <c r="AH94" s="2"/>
      <c r="AI94" s="2"/>
      <c r="AJ94" s="2"/>
      <c r="AK94" s="2"/>
      <c r="AL94" s="2"/>
      <c r="AM94" s="2"/>
      <c r="AN94" s="2"/>
    </row>
    <row r="95" spans="1:40" s="3" customFormat="1" ht="20.10000000000000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2"/>
      <c r="AH95" s="2"/>
      <c r="AI95" s="2"/>
      <c r="AJ95" s="2"/>
      <c r="AK95" s="2"/>
      <c r="AL95" s="2"/>
      <c r="AM95" s="2"/>
      <c r="AN95" s="2"/>
    </row>
    <row r="96" spans="1:40" s="3" customFormat="1" ht="20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2"/>
      <c r="AH96" s="2"/>
      <c r="AI96" s="2"/>
      <c r="AJ96" s="2"/>
      <c r="AK96" s="2"/>
      <c r="AL96" s="2"/>
      <c r="AM96" s="2"/>
      <c r="AN96" s="2"/>
    </row>
    <row r="97" spans="1:40" s="3" customFormat="1" ht="20.10000000000000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2"/>
      <c r="AH97" s="2"/>
      <c r="AI97" s="2"/>
      <c r="AJ97" s="2"/>
      <c r="AK97" s="2"/>
      <c r="AL97" s="2"/>
      <c r="AM97" s="2"/>
      <c r="AN97" s="2"/>
    </row>
    <row r="98" spans="1:40" s="3" customFormat="1" ht="20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2"/>
      <c r="AH98" s="2"/>
      <c r="AI98" s="2"/>
      <c r="AJ98" s="2"/>
      <c r="AK98" s="2"/>
      <c r="AL98" s="2"/>
      <c r="AM98" s="2"/>
      <c r="AN98" s="2"/>
    </row>
    <row r="99" spans="1:40" s="3" customFormat="1" ht="20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2"/>
      <c r="AH99" s="2"/>
      <c r="AI99" s="2"/>
      <c r="AJ99" s="2"/>
      <c r="AK99" s="2"/>
      <c r="AL99" s="2"/>
      <c r="AM99" s="2"/>
      <c r="AN99" s="2"/>
    </row>
    <row r="100" spans="1:40" s="3" customFormat="1" ht="20.10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2"/>
      <c r="AH100" s="2"/>
      <c r="AI100" s="2"/>
      <c r="AJ100" s="2"/>
      <c r="AK100" s="2"/>
      <c r="AL100" s="2"/>
      <c r="AM100" s="2"/>
      <c r="AN100" s="2"/>
    </row>
    <row r="101" spans="1:40" s="3" customFormat="1" ht="20.10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2"/>
      <c r="AH101" s="2"/>
      <c r="AI101" s="2"/>
      <c r="AJ101" s="2"/>
      <c r="AK101" s="2"/>
      <c r="AL101" s="2"/>
      <c r="AM101" s="2"/>
      <c r="AN101" s="2"/>
    </row>
    <row r="102" spans="1:40" s="3" customFormat="1" ht="20.10000000000000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2"/>
      <c r="AH102" s="2"/>
      <c r="AI102" s="2"/>
      <c r="AJ102" s="2"/>
      <c r="AK102" s="2"/>
      <c r="AL102" s="2"/>
      <c r="AM102" s="2"/>
      <c r="AN102" s="2"/>
    </row>
    <row r="103" spans="1:40" s="3" customFormat="1" ht="20.10000000000000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2"/>
      <c r="AH103" s="2"/>
      <c r="AI103" s="2"/>
      <c r="AJ103" s="2"/>
      <c r="AK103" s="2"/>
      <c r="AL103" s="2"/>
      <c r="AM103" s="2"/>
      <c r="AN103" s="2"/>
    </row>
    <row r="104" spans="1:40" s="3" customFormat="1" ht="20.10000000000000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2"/>
      <c r="AH104" s="2"/>
      <c r="AI104" s="2"/>
      <c r="AJ104" s="2"/>
      <c r="AK104" s="2"/>
      <c r="AL104" s="2"/>
      <c r="AM104" s="2"/>
      <c r="AN104" s="2"/>
    </row>
    <row r="105" spans="1:40" s="3" customFormat="1" ht="20.10000000000000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2"/>
      <c r="AH105" s="2"/>
      <c r="AI105" s="2"/>
      <c r="AJ105" s="2"/>
      <c r="AK105" s="2"/>
      <c r="AL105" s="2"/>
      <c r="AM105" s="2"/>
      <c r="AN105" s="2"/>
    </row>
    <row r="106" spans="1:40" s="3" customFormat="1" ht="20.10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2"/>
      <c r="AH106" s="2"/>
      <c r="AI106" s="2"/>
      <c r="AJ106" s="2"/>
      <c r="AK106" s="2"/>
      <c r="AL106" s="2"/>
      <c r="AM106" s="2"/>
      <c r="AN106" s="2"/>
    </row>
    <row r="107" spans="1:40" s="3" customFormat="1" ht="20.10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2"/>
      <c r="AH107" s="2"/>
      <c r="AI107" s="2"/>
      <c r="AJ107" s="2"/>
      <c r="AK107" s="2"/>
      <c r="AL107" s="2"/>
      <c r="AM107" s="2"/>
      <c r="AN107" s="2"/>
    </row>
    <row r="108" spans="1:40" s="3" customFormat="1" ht="20.10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2"/>
      <c r="AH108" s="2"/>
      <c r="AI108" s="2"/>
      <c r="AJ108" s="2"/>
      <c r="AK108" s="2"/>
      <c r="AL108" s="2"/>
      <c r="AM108" s="2"/>
      <c r="AN108" s="2"/>
    </row>
    <row r="109" spans="1:40" s="3" customFormat="1" ht="20.10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2"/>
      <c r="AH109" s="2"/>
      <c r="AI109" s="2"/>
      <c r="AJ109" s="2"/>
      <c r="AK109" s="2"/>
      <c r="AL109" s="2"/>
      <c r="AM109" s="2"/>
      <c r="AN109" s="2"/>
    </row>
    <row r="110" spans="1:40" s="3" customFormat="1" ht="20.10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2"/>
      <c r="AH110" s="2"/>
      <c r="AI110" s="2"/>
      <c r="AJ110" s="2"/>
      <c r="AK110" s="2"/>
      <c r="AL110" s="2"/>
      <c r="AM110" s="2"/>
      <c r="AN110" s="2"/>
    </row>
    <row r="111" spans="1:40" s="3" customFormat="1" ht="20.10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2"/>
      <c r="AH111" s="2"/>
      <c r="AI111" s="2"/>
      <c r="AJ111" s="2"/>
      <c r="AK111" s="2"/>
      <c r="AL111" s="2"/>
      <c r="AM111" s="2"/>
      <c r="AN111" s="2"/>
    </row>
    <row r="112" spans="1:40" s="3" customFormat="1" ht="20.10000000000000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2"/>
      <c r="AH112" s="2"/>
      <c r="AI112" s="2"/>
      <c r="AJ112" s="2"/>
      <c r="AK112" s="2"/>
      <c r="AL112" s="2"/>
      <c r="AM112" s="2"/>
      <c r="AN112" s="2"/>
    </row>
    <row r="113" spans="1:40" s="3" customFormat="1" ht="20.10000000000000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2"/>
      <c r="AH113" s="2"/>
      <c r="AI113" s="2"/>
      <c r="AJ113" s="2"/>
      <c r="AK113" s="2"/>
      <c r="AL113" s="2"/>
      <c r="AM113" s="2"/>
      <c r="AN113" s="2"/>
    </row>
    <row r="114" spans="1:40" s="3" customFormat="1" ht="20.10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2"/>
      <c r="AH114" s="2"/>
      <c r="AI114" s="2"/>
      <c r="AJ114" s="2"/>
      <c r="AK114" s="2"/>
      <c r="AL114" s="2"/>
      <c r="AM114" s="2"/>
      <c r="AN114" s="2"/>
    </row>
    <row r="115" spans="1:40" s="3" customFormat="1" ht="20.10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2"/>
      <c r="AH115" s="2"/>
      <c r="AI115" s="2"/>
      <c r="AJ115" s="2"/>
      <c r="AK115" s="2"/>
      <c r="AL115" s="2"/>
      <c r="AM115" s="2"/>
      <c r="AN115" s="2"/>
    </row>
    <row r="116" spans="1:40" s="3" customFormat="1" ht="20.10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2"/>
      <c r="AH116" s="2"/>
      <c r="AI116" s="2"/>
      <c r="AJ116" s="2"/>
      <c r="AK116" s="2"/>
      <c r="AL116" s="2"/>
      <c r="AM116" s="2"/>
      <c r="AN116" s="2"/>
    </row>
    <row r="117" spans="1:40" s="3" customFormat="1" ht="20.10000000000000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2"/>
      <c r="AH117" s="2"/>
      <c r="AI117" s="2"/>
      <c r="AJ117" s="2"/>
      <c r="AK117" s="2"/>
      <c r="AL117" s="2"/>
      <c r="AM117" s="2"/>
      <c r="AN117" s="2"/>
    </row>
    <row r="118" spans="1:40" s="3" customFormat="1" ht="20.10000000000000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2"/>
      <c r="AH118" s="2"/>
      <c r="AI118" s="2"/>
      <c r="AJ118" s="2"/>
      <c r="AK118" s="2"/>
      <c r="AL118" s="2"/>
      <c r="AM118" s="2"/>
      <c r="AN118" s="2"/>
    </row>
    <row r="119" spans="1:40" s="3" customFormat="1" ht="20.10000000000000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2"/>
      <c r="AH119" s="2"/>
      <c r="AI119" s="2"/>
      <c r="AJ119" s="2"/>
      <c r="AK119" s="2"/>
      <c r="AL119" s="2"/>
      <c r="AM119" s="2"/>
      <c r="AN119" s="2"/>
    </row>
    <row r="120" spans="1:40" s="3" customFormat="1" ht="20.10000000000000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2"/>
      <c r="AH120" s="2"/>
      <c r="AI120" s="2"/>
      <c r="AJ120" s="2"/>
      <c r="AK120" s="2"/>
      <c r="AL120" s="2"/>
      <c r="AM120" s="2"/>
      <c r="AN120" s="2"/>
    </row>
    <row r="121" spans="1:40" s="3" customFormat="1" ht="20.10000000000000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2"/>
      <c r="AH121" s="2"/>
      <c r="AI121" s="2"/>
      <c r="AJ121" s="2"/>
      <c r="AK121" s="2"/>
      <c r="AL121" s="2"/>
      <c r="AM121" s="2"/>
      <c r="AN121" s="2"/>
    </row>
    <row r="122" spans="1:40" s="3" customFormat="1" ht="20.10000000000000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2"/>
      <c r="AH122" s="2"/>
      <c r="AI122" s="2"/>
      <c r="AJ122" s="2"/>
      <c r="AK122" s="2"/>
      <c r="AL122" s="2"/>
      <c r="AM122" s="2"/>
      <c r="AN122" s="2"/>
    </row>
    <row r="123" spans="1:40" s="3" customFormat="1" ht="20.10000000000000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2"/>
      <c r="AH123" s="2"/>
      <c r="AI123" s="2"/>
      <c r="AJ123" s="2"/>
      <c r="AK123" s="2"/>
      <c r="AL123" s="2"/>
      <c r="AM123" s="2"/>
      <c r="AN123" s="2"/>
    </row>
    <row r="124" spans="1:40" s="3" customFormat="1" ht="20.10000000000000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2"/>
      <c r="AH124" s="2"/>
      <c r="AI124" s="2"/>
      <c r="AJ124" s="2"/>
      <c r="AK124" s="2"/>
      <c r="AL124" s="2"/>
      <c r="AM124" s="2"/>
      <c r="AN124" s="2"/>
    </row>
    <row r="125" spans="1:40" s="3" customFormat="1" ht="20.10000000000000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2"/>
      <c r="AH125" s="2"/>
      <c r="AI125" s="2"/>
      <c r="AJ125" s="2"/>
      <c r="AK125" s="2"/>
      <c r="AL125" s="2"/>
      <c r="AM125" s="2"/>
      <c r="AN125" s="2"/>
    </row>
    <row r="126" spans="1:40" s="3" customFormat="1" ht="20.10000000000000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2"/>
      <c r="AH126" s="2"/>
      <c r="AI126" s="2"/>
      <c r="AJ126" s="2"/>
      <c r="AK126" s="2"/>
      <c r="AL126" s="2"/>
      <c r="AM126" s="2"/>
      <c r="AN126" s="2"/>
    </row>
    <row r="127" spans="1:40" s="3" customFormat="1" ht="20.10000000000000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2"/>
      <c r="AH127" s="2"/>
      <c r="AI127" s="2"/>
      <c r="AJ127" s="2"/>
      <c r="AK127" s="2"/>
      <c r="AL127" s="2"/>
      <c r="AM127" s="2"/>
      <c r="AN127" s="2"/>
    </row>
    <row r="128" spans="1:40" s="3" customFormat="1" ht="20.10000000000000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2"/>
      <c r="AH128" s="2"/>
      <c r="AI128" s="2"/>
      <c r="AJ128" s="2"/>
      <c r="AK128" s="2"/>
      <c r="AL128" s="2"/>
      <c r="AM128" s="2"/>
      <c r="AN128" s="2"/>
    </row>
    <row r="129" spans="1:40" s="3" customFormat="1" ht="20.10000000000000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2"/>
      <c r="AH129" s="2"/>
      <c r="AI129" s="2"/>
      <c r="AJ129" s="2"/>
      <c r="AK129" s="2"/>
      <c r="AL129" s="2"/>
      <c r="AM129" s="2"/>
      <c r="AN129" s="2"/>
    </row>
    <row r="130" spans="1:40" s="3" customFormat="1" ht="20.10000000000000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2"/>
      <c r="AH130" s="2"/>
      <c r="AI130" s="2"/>
      <c r="AJ130" s="2"/>
      <c r="AK130" s="2"/>
      <c r="AL130" s="2"/>
      <c r="AM130" s="2"/>
      <c r="AN130" s="2"/>
    </row>
    <row r="131" spans="1:40" s="3" customFormat="1" ht="20.10000000000000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2"/>
      <c r="AH131" s="2"/>
      <c r="AI131" s="2"/>
      <c r="AJ131" s="2"/>
      <c r="AK131" s="2"/>
      <c r="AL131" s="2"/>
      <c r="AM131" s="2"/>
      <c r="AN131" s="2"/>
    </row>
    <row r="132" spans="1:40" s="3" customFormat="1" ht="20.10000000000000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2"/>
      <c r="AH132" s="2"/>
      <c r="AI132" s="2"/>
      <c r="AJ132" s="2"/>
      <c r="AK132" s="2"/>
      <c r="AL132" s="2"/>
      <c r="AM132" s="2"/>
      <c r="AN132" s="2"/>
    </row>
    <row r="133" spans="1:40" s="3" customFormat="1" ht="20.10000000000000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2"/>
      <c r="AH133" s="2"/>
      <c r="AI133" s="2"/>
      <c r="AJ133" s="2"/>
      <c r="AK133" s="2"/>
      <c r="AL133" s="2"/>
      <c r="AM133" s="2"/>
      <c r="AN133" s="2"/>
    </row>
    <row r="134" spans="1:40" s="3" customFormat="1" ht="20.10000000000000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2"/>
      <c r="AH134" s="2"/>
      <c r="AI134" s="2"/>
      <c r="AJ134" s="2"/>
      <c r="AK134" s="2"/>
      <c r="AL134" s="2"/>
      <c r="AM134" s="2"/>
      <c r="AN134" s="2"/>
    </row>
    <row r="135" spans="1:40" s="3" customFormat="1" ht="20.10000000000000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2"/>
      <c r="AH135" s="2"/>
      <c r="AI135" s="2"/>
      <c r="AJ135" s="2"/>
      <c r="AK135" s="2"/>
      <c r="AL135" s="2"/>
      <c r="AM135" s="2"/>
      <c r="AN135" s="2"/>
    </row>
    <row r="136" spans="1:40" s="3" customFormat="1" ht="20.10000000000000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2"/>
      <c r="AH136" s="2"/>
      <c r="AI136" s="2"/>
      <c r="AJ136" s="2"/>
      <c r="AK136" s="2"/>
      <c r="AL136" s="2"/>
      <c r="AM136" s="2"/>
      <c r="AN136" s="2"/>
    </row>
    <row r="137" spans="1:40" s="3" customFormat="1" ht="20.10000000000000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2"/>
      <c r="AH137" s="2"/>
      <c r="AI137" s="2"/>
      <c r="AJ137" s="2"/>
      <c r="AK137" s="2"/>
      <c r="AL137" s="2"/>
      <c r="AM137" s="2"/>
      <c r="AN137" s="2"/>
    </row>
    <row r="138" spans="1:40" s="3" customFormat="1" ht="20.10000000000000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2"/>
      <c r="AH138" s="2"/>
      <c r="AI138" s="2"/>
      <c r="AJ138" s="2"/>
      <c r="AK138" s="2"/>
      <c r="AL138" s="2"/>
      <c r="AM138" s="2"/>
      <c r="AN138" s="2"/>
    </row>
    <row r="139" spans="1:40" s="3" customFormat="1" ht="20.10000000000000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2"/>
      <c r="AH139" s="2"/>
      <c r="AI139" s="2"/>
      <c r="AJ139" s="2"/>
      <c r="AK139" s="2"/>
      <c r="AL139" s="2"/>
      <c r="AM139" s="2"/>
      <c r="AN139" s="2"/>
    </row>
    <row r="140" spans="1:40" s="3" customFormat="1" ht="20.10000000000000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2"/>
      <c r="AH140" s="2"/>
      <c r="AI140" s="2"/>
      <c r="AJ140" s="2"/>
      <c r="AK140" s="2"/>
      <c r="AL140" s="2"/>
      <c r="AM140" s="2"/>
      <c r="AN140" s="2"/>
    </row>
    <row r="141" spans="1:40" s="3" customFormat="1" ht="20.10000000000000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2"/>
      <c r="AH141" s="2"/>
      <c r="AI141" s="2"/>
      <c r="AJ141" s="2"/>
      <c r="AK141" s="2"/>
      <c r="AL141" s="2"/>
      <c r="AM141" s="2"/>
      <c r="AN141" s="2"/>
    </row>
    <row r="142" spans="1:40" s="3" customFormat="1" ht="20.10000000000000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2"/>
      <c r="AH142" s="2"/>
      <c r="AI142" s="2"/>
      <c r="AJ142" s="2"/>
      <c r="AK142" s="2"/>
      <c r="AL142" s="2"/>
      <c r="AM142" s="2"/>
      <c r="AN142" s="2"/>
    </row>
    <row r="143" spans="1:40" s="3" customFormat="1" ht="20.10000000000000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2"/>
      <c r="AH143" s="2"/>
      <c r="AI143" s="2"/>
      <c r="AJ143" s="2"/>
      <c r="AK143" s="2"/>
      <c r="AL143" s="2"/>
      <c r="AM143" s="2"/>
      <c r="AN143" s="2"/>
    </row>
    <row r="144" spans="1:40" s="3" customFormat="1" ht="20.10000000000000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2"/>
      <c r="AH144" s="2"/>
      <c r="AI144" s="2"/>
      <c r="AJ144" s="2"/>
      <c r="AK144" s="2"/>
      <c r="AL144" s="2"/>
      <c r="AM144" s="2"/>
      <c r="AN144" s="2"/>
    </row>
    <row r="145" spans="1:40" s="3" customFormat="1" ht="20.10000000000000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2"/>
      <c r="AH145" s="2"/>
      <c r="AI145" s="2"/>
      <c r="AJ145" s="2"/>
      <c r="AK145" s="2"/>
      <c r="AL145" s="2"/>
      <c r="AM145" s="2"/>
      <c r="AN145" s="2"/>
    </row>
    <row r="146" spans="1:40" s="3" customFormat="1" ht="20.10000000000000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2"/>
      <c r="AH146" s="2"/>
      <c r="AI146" s="2"/>
      <c r="AJ146" s="2"/>
      <c r="AK146" s="2"/>
      <c r="AL146" s="2"/>
      <c r="AM146" s="2"/>
      <c r="AN146" s="2"/>
    </row>
    <row r="147" spans="1:40" s="3" customFormat="1" ht="20.10000000000000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2"/>
      <c r="AH147" s="2"/>
      <c r="AI147" s="2"/>
      <c r="AJ147" s="2"/>
      <c r="AK147" s="2"/>
      <c r="AL147" s="2"/>
      <c r="AM147" s="2"/>
      <c r="AN147" s="2"/>
    </row>
    <row r="148" spans="1:40" s="3" customFormat="1" ht="20.10000000000000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2"/>
      <c r="AH148" s="2"/>
      <c r="AI148" s="2"/>
      <c r="AJ148" s="2"/>
      <c r="AK148" s="2"/>
      <c r="AL148" s="2"/>
      <c r="AM148" s="2"/>
      <c r="AN148" s="2"/>
    </row>
    <row r="149" spans="1:40" s="3" customFormat="1" ht="20.10000000000000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2"/>
      <c r="AH149" s="2"/>
      <c r="AI149" s="2"/>
      <c r="AJ149" s="2"/>
      <c r="AK149" s="2"/>
      <c r="AL149" s="2"/>
      <c r="AM149" s="2"/>
      <c r="AN149" s="2"/>
    </row>
    <row r="150" spans="1:40" s="3" customFormat="1" ht="20.10000000000000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2"/>
      <c r="AH150" s="2"/>
      <c r="AI150" s="2"/>
      <c r="AJ150" s="2"/>
      <c r="AK150" s="2"/>
      <c r="AL150" s="2"/>
      <c r="AM150" s="2"/>
      <c r="AN150" s="2"/>
    </row>
    <row r="151" spans="1:40" s="3" customFormat="1" ht="20.10000000000000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2"/>
      <c r="AH151" s="2"/>
      <c r="AI151" s="2"/>
      <c r="AJ151" s="2"/>
      <c r="AK151" s="2"/>
      <c r="AL151" s="2"/>
      <c r="AM151" s="2"/>
      <c r="AN151" s="2"/>
    </row>
    <row r="152" spans="1:40" s="3" customFormat="1" ht="20.10000000000000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2"/>
      <c r="AH152" s="2"/>
      <c r="AI152" s="2"/>
      <c r="AJ152" s="2"/>
      <c r="AK152" s="2"/>
      <c r="AL152" s="2"/>
      <c r="AM152" s="2"/>
      <c r="AN152" s="2"/>
    </row>
    <row r="153" spans="1:40" s="3" customFormat="1" ht="20.10000000000000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2"/>
      <c r="AH153" s="2"/>
      <c r="AI153" s="2"/>
      <c r="AJ153" s="2"/>
      <c r="AK153" s="2"/>
      <c r="AL153" s="2"/>
      <c r="AM153" s="2"/>
      <c r="AN153" s="2"/>
    </row>
    <row r="154" spans="1:40" s="3" customFormat="1" ht="20.10000000000000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2"/>
      <c r="AH154" s="2"/>
      <c r="AI154" s="2"/>
      <c r="AJ154" s="2"/>
      <c r="AK154" s="2"/>
      <c r="AL154" s="2"/>
      <c r="AM154" s="2"/>
      <c r="AN154" s="2"/>
    </row>
    <row r="155" spans="1:40" s="3" customFormat="1" ht="20.10000000000000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2"/>
      <c r="AH155" s="2"/>
      <c r="AI155" s="2"/>
      <c r="AJ155" s="2"/>
      <c r="AK155" s="2"/>
      <c r="AL155" s="2"/>
      <c r="AM155" s="2"/>
      <c r="AN155" s="2"/>
    </row>
    <row r="156" spans="1:40" s="3" customFormat="1" ht="20.10000000000000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2"/>
      <c r="AH156" s="2"/>
      <c r="AI156" s="2"/>
      <c r="AJ156" s="2"/>
      <c r="AK156" s="2"/>
      <c r="AL156" s="2"/>
      <c r="AM156" s="2"/>
      <c r="AN156" s="2"/>
    </row>
    <row r="157" spans="1:40" s="3" customFormat="1" ht="20.10000000000000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2"/>
      <c r="AH157" s="2"/>
      <c r="AI157" s="2"/>
      <c r="AJ157" s="2"/>
      <c r="AK157" s="2"/>
      <c r="AL157" s="2"/>
      <c r="AM157" s="2"/>
      <c r="AN157" s="2"/>
    </row>
    <row r="158" spans="1:40" s="3" customFormat="1" ht="20.10000000000000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2"/>
      <c r="AH158" s="2"/>
      <c r="AI158" s="2"/>
      <c r="AJ158" s="2"/>
      <c r="AK158" s="2"/>
      <c r="AL158" s="2"/>
      <c r="AM158" s="2"/>
      <c r="AN158" s="2"/>
    </row>
    <row r="159" spans="1:40" s="3" customFormat="1" ht="20.10000000000000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2"/>
      <c r="AH159" s="2"/>
      <c r="AI159" s="2"/>
      <c r="AJ159" s="2"/>
      <c r="AK159" s="2"/>
      <c r="AL159" s="2"/>
      <c r="AM159" s="2"/>
      <c r="AN159" s="2"/>
    </row>
    <row r="160" spans="1:40" s="3" customFormat="1" ht="20.10000000000000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2"/>
      <c r="AH160" s="2"/>
      <c r="AI160" s="2"/>
      <c r="AJ160" s="2"/>
      <c r="AK160" s="2"/>
      <c r="AL160" s="2"/>
      <c r="AM160" s="2"/>
      <c r="AN160" s="2"/>
    </row>
    <row r="161" spans="1:40" s="3" customFormat="1" ht="20.10000000000000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2"/>
      <c r="AH161" s="2"/>
      <c r="AI161" s="2"/>
      <c r="AJ161" s="2"/>
      <c r="AK161" s="2"/>
      <c r="AL161" s="2"/>
      <c r="AM161" s="2"/>
      <c r="AN161" s="2"/>
    </row>
    <row r="162" spans="1:40" s="3" customFormat="1" ht="20.10000000000000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2"/>
      <c r="AH162" s="2"/>
      <c r="AI162" s="2"/>
      <c r="AJ162" s="2"/>
      <c r="AK162" s="2"/>
      <c r="AL162" s="2"/>
      <c r="AM162" s="2"/>
      <c r="AN162" s="2"/>
    </row>
    <row r="163" spans="1:40" s="3" customFormat="1" ht="20.10000000000000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2"/>
      <c r="AH163" s="2"/>
      <c r="AI163" s="2"/>
      <c r="AJ163" s="2"/>
      <c r="AK163" s="2"/>
      <c r="AL163" s="2"/>
      <c r="AM163" s="2"/>
      <c r="AN163" s="2"/>
    </row>
    <row r="164" spans="1:40" s="3" customFormat="1" ht="20.10000000000000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2"/>
      <c r="AH164" s="2"/>
      <c r="AI164" s="2"/>
      <c r="AJ164" s="2"/>
      <c r="AK164" s="2"/>
      <c r="AL164" s="2"/>
      <c r="AM164" s="2"/>
      <c r="AN164" s="2"/>
    </row>
    <row r="165" spans="1:40" s="3" customFormat="1" ht="20.10000000000000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2"/>
      <c r="AH165" s="2"/>
      <c r="AI165" s="2"/>
      <c r="AJ165" s="2"/>
      <c r="AK165" s="2"/>
      <c r="AL165" s="2"/>
      <c r="AM165" s="2"/>
      <c r="AN165" s="2"/>
    </row>
    <row r="166" spans="1:40" s="3" customFormat="1" ht="20.10000000000000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2"/>
      <c r="AH166" s="2"/>
      <c r="AI166" s="2"/>
      <c r="AJ166" s="2"/>
      <c r="AK166" s="2"/>
      <c r="AL166" s="2"/>
      <c r="AM166" s="2"/>
      <c r="AN166" s="2"/>
    </row>
    <row r="167" spans="1:40" s="3" customFormat="1" ht="20.10000000000000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2"/>
      <c r="AH167" s="2"/>
      <c r="AI167" s="2"/>
      <c r="AJ167" s="2"/>
      <c r="AK167" s="2"/>
      <c r="AL167" s="2"/>
      <c r="AM167" s="2"/>
      <c r="AN167" s="2"/>
    </row>
    <row r="168" spans="1:40" s="3" customFormat="1" ht="20.10000000000000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2"/>
      <c r="AH168" s="2"/>
      <c r="AI168" s="2"/>
      <c r="AJ168" s="2"/>
      <c r="AK168" s="2"/>
      <c r="AL168" s="2"/>
      <c r="AM168" s="2"/>
      <c r="AN168" s="2"/>
    </row>
    <row r="169" spans="1:40" s="3" customFormat="1" ht="20.10000000000000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2"/>
      <c r="AH169" s="2"/>
      <c r="AI169" s="2"/>
      <c r="AJ169" s="2"/>
      <c r="AK169" s="2"/>
      <c r="AL169" s="2"/>
      <c r="AM169" s="2"/>
      <c r="AN169" s="2"/>
    </row>
    <row r="170" spans="1:40" s="3" customFormat="1" ht="20.10000000000000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2"/>
      <c r="AH170" s="2"/>
      <c r="AI170" s="2"/>
      <c r="AJ170" s="2"/>
      <c r="AK170" s="2"/>
      <c r="AL170" s="2"/>
      <c r="AM170" s="2"/>
      <c r="AN170" s="2"/>
    </row>
    <row r="171" spans="1:40" s="3" customFormat="1" ht="20.10000000000000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2"/>
      <c r="AH171" s="2"/>
      <c r="AI171" s="2"/>
      <c r="AJ171" s="2"/>
      <c r="AK171" s="2"/>
      <c r="AL171" s="2"/>
      <c r="AM171" s="2"/>
      <c r="AN171" s="2"/>
    </row>
    <row r="172" spans="1:40" s="3" customFormat="1" ht="20.10000000000000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2"/>
      <c r="AH172" s="2"/>
      <c r="AI172" s="2"/>
      <c r="AJ172" s="2"/>
      <c r="AK172" s="2"/>
      <c r="AL172" s="2"/>
      <c r="AM172" s="2"/>
      <c r="AN172" s="2"/>
    </row>
    <row r="173" spans="1:40" s="3" customFormat="1" ht="20.10000000000000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2"/>
      <c r="AH173" s="2"/>
      <c r="AI173" s="2"/>
      <c r="AJ173" s="2"/>
      <c r="AK173" s="2"/>
      <c r="AL173" s="2"/>
      <c r="AM173" s="2"/>
      <c r="AN173" s="2"/>
    </row>
    <row r="174" spans="1:40" s="3" customFormat="1" ht="20.10000000000000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2"/>
      <c r="AH174" s="2"/>
      <c r="AI174" s="2"/>
      <c r="AJ174" s="2"/>
      <c r="AK174" s="2"/>
      <c r="AL174" s="2"/>
      <c r="AM174" s="2"/>
      <c r="AN174" s="2"/>
    </row>
    <row r="175" spans="1:40" s="3" customFormat="1" ht="20.10000000000000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2"/>
      <c r="AH175" s="2"/>
      <c r="AI175" s="2"/>
      <c r="AJ175" s="2"/>
      <c r="AK175" s="2"/>
      <c r="AL175" s="2"/>
      <c r="AM175" s="2"/>
      <c r="AN175" s="2"/>
    </row>
    <row r="176" spans="1:40" s="3" customFormat="1" ht="20.10000000000000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2"/>
      <c r="AH176" s="2"/>
      <c r="AI176" s="2"/>
      <c r="AJ176" s="2"/>
      <c r="AK176" s="2"/>
      <c r="AL176" s="2"/>
      <c r="AM176" s="2"/>
      <c r="AN176" s="2"/>
    </row>
    <row r="177" spans="1:40" s="3" customFormat="1" ht="20.10000000000000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2"/>
      <c r="AH177" s="2"/>
      <c r="AI177" s="2"/>
      <c r="AJ177" s="2"/>
      <c r="AK177" s="2"/>
      <c r="AL177" s="2"/>
      <c r="AM177" s="2"/>
      <c r="AN177" s="2"/>
    </row>
    <row r="178" spans="1:40" s="3" customFormat="1" ht="20.10000000000000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2"/>
      <c r="AH178" s="2"/>
      <c r="AI178" s="2"/>
      <c r="AJ178" s="2"/>
      <c r="AK178" s="2"/>
      <c r="AL178" s="2"/>
      <c r="AM178" s="2"/>
      <c r="AN178" s="2"/>
    </row>
    <row r="179" spans="1:40" s="3" customFormat="1" ht="20.10000000000000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2"/>
      <c r="AH179" s="2"/>
      <c r="AI179" s="2"/>
      <c r="AJ179" s="2"/>
      <c r="AK179" s="2"/>
      <c r="AL179" s="2"/>
      <c r="AM179" s="2"/>
      <c r="AN179" s="2"/>
    </row>
    <row r="180" spans="1:40" s="3" customFormat="1" ht="20.10000000000000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2"/>
      <c r="AH180" s="2"/>
      <c r="AI180" s="2"/>
      <c r="AJ180" s="2"/>
      <c r="AK180" s="2"/>
      <c r="AL180" s="2"/>
      <c r="AM180" s="2"/>
      <c r="AN180" s="2"/>
    </row>
    <row r="181" spans="1:40" s="3" customFormat="1" ht="20.10000000000000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2"/>
      <c r="AH181" s="2"/>
      <c r="AI181" s="2"/>
      <c r="AJ181" s="2"/>
      <c r="AK181" s="2"/>
      <c r="AL181" s="2"/>
      <c r="AM181" s="2"/>
      <c r="AN181" s="2"/>
    </row>
    <row r="182" spans="1:40" s="3" customFormat="1" ht="20.10000000000000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2"/>
      <c r="AH182" s="2"/>
      <c r="AI182" s="2"/>
      <c r="AJ182" s="2"/>
      <c r="AK182" s="2"/>
      <c r="AL182" s="2"/>
      <c r="AM182" s="2"/>
      <c r="AN182" s="2"/>
    </row>
    <row r="183" spans="1:40" s="3" customFormat="1" ht="20.10000000000000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2"/>
      <c r="AH183" s="2"/>
      <c r="AI183" s="2"/>
      <c r="AJ183" s="2"/>
      <c r="AK183" s="2"/>
      <c r="AL183" s="2"/>
      <c r="AM183" s="2"/>
      <c r="AN183" s="2"/>
    </row>
    <row r="184" spans="1:40" s="3" customFormat="1" ht="20.10000000000000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2"/>
      <c r="AH184" s="2"/>
      <c r="AI184" s="2"/>
      <c r="AJ184" s="2"/>
      <c r="AK184" s="2"/>
      <c r="AL184" s="2"/>
      <c r="AM184" s="2"/>
      <c r="AN184" s="2"/>
    </row>
    <row r="185" spans="1:40" s="3" customFormat="1" ht="20.10000000000000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2"/>
      <c r="AH185" s="2"/>
      <c r="AI185" s="2"/>
      <c r="AJ185" s="2"/>
      <c r="AK185" s="2"/>
      <c r="AL185" s="2"/>
      <c r="AM185" s="2"/>
      <c r="AN185" s="2"/>
    </row>
    <row r="186" spans="1:40" s="3" customFormat="1" ht="20.10000000000000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2"/>
      <c r="AH186" s="2"/>
      <c r="AI186" s="2"/>
      <c r="AJ186" s="2"/>
      <c r="AK186" s="2"/>
      <c r="AL186" s="2"/>
      <c r="AM186" s="2"/>
      <c r="AN186" s="2"/>
    </row>
    <row r="187" spans="1:40" s="3" customFormat="1" ht="20.10000000000000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2"/>
      <c r="AH187" s="2"/>
      <c r="AI187" s="2"/>
      <c r="AJ187" s="2"/>
      <c r="AK187" s="2"/>
      <c r="AL187" s="2"/>
      <c r="AM187" s="2"/>
      <c r="AN187" s="2"/>
    </row>
  </sheetData>
  <autoFilter ref="A7:AN29">
    <sortState ref="A11:AN30">
      <sortCondition ref="C7:C29"/>
    </sortState>
  </autoFilter>
  <mergeCells count="38">
    <mergeCell ref="AB5:AC5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P5:Q5"/>
    <mergeCell ref="R5:S5"/>
    <mergeCell ref="T5:U5"/>
    <mergeCell ref="V5:W5"/>
    <mergeCell ref="X5:Y5"/>
    <mergeCell ref="Z5:AA5"/>
    <mergeCell ref="U7:U9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T7:T9"/>
    <mergeCell ref="AB7:AB9"/>
    <mergeCell ref="AC7:AC9"/>
    <mergeCell ref="AD7:AD9"/>
    <mergeCell ref="AE7:AE9"/>
    <mergeCell ref="V7:V9"/>
    <mergeCell ref="W7:W9"/>
    <mergeCell ref="X7:X9"/>
    <mergeCell ref="Y7:Y9"/>
    <mergeCell ref="Z7:Z9"/>
    <mergeCell ref="AA7:AA9"/>
  </mergeCells>
  <pageMargins left="0.23622047244094491" right="0.23622047244094491" top="0.74803149606299213" bottom="0.74803149606299213" header="0.31496062992125984" footer="0.31496062992125984"/>
  <pageSetup scale="59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showGridLines="0" zoomScale="90" zoomScaleNormal="90" workbookViewId="0">
      <selection activeCell="G15" sqref="G15"/>
    </sheetView>
  </sheetViews>
  <sheetFormatPr baseColWidth="10" defaultRowHeight="18" customHeight="1"/>
  <cols>
    <col min="1" max="1" width="45.7109375" style="90" customWidth="1"/>
    <col min="2" max="2" width="14.7109375" style="90" customWidth="1"/>
    <col min="3" max="3" width="10.7109375" style="91" customWidth="1"/>
    <col min="4" max="4" width="0.85546875" style="90" customWidth="1"/>
    <col min="5" max="12" width="10.7109375" style="91" customWidth="1"/>
    <col min="13" max="13" width="0.85546875" style="91" customWidth="1"/>
    <col min="14" max="14" width="11.42578125" style="91"/>
    <col min="15" max="16384" width="11.42578125" style="90"/>
  </cols>
  <sheetData>
    <row r="2" spans="1:15" s="85" customFormat="1" ht="24.95" customHeight="1">
      <c r="A2" s="84" t="s">
        <v>66</v>
      </c>
      <c r="B2" s="84"/>
      <c r="C2" s="84" t="s">
        <v>67</v>
      </c>
      <c r="E2" s="84" t="s">
        <v>0</v>
      </c>
      <c r="F2" s="84" t="s">
        <v>1</v>
      </c>
      <c r="G2" s="84" t="s">
        <v>3</v>
      </c>
      <c r="H2" s="84" t="s">
        <v>6</v>
      </c>
      <c r="I2" s="84" t="s">
        <v>5</v>
      </c>
      <c r="J2" s="84" t="s">
        <v>2</v>
      </c>
      <c r="K2" s="84" t="s">
        <v>4</v>
      </c>
      <c r="L2" s="84" t="s">
        <v>100</v>
      </c>
      <c r="M2" s="86"/>
      <c r="N2" s="84" t="s">
        <v>8</v>
      </c>
    </row>
    <row r="3" spans="1:15" ht="18" customHeight="1">
      <c r="A3" s="87" t="s">
        <v>79</v>
      </c>
      <c r="B3" s="87" t="s">
        <v>101</v>
      </c>
      <c r="C3" s="101">
        <v>110</v>
      </c>
      <c r="D3" s="88"/>
      <c r="E3" s="89"/>
      <c r="F3" s="89"/>
      <c r="G3" s="89"/>
      <c r="H3" s="89">
        <v>40</v>
      </c>
      <c r="I3" s="89"/>
      <c r="J3" s="89">
        <v>4</v>
      </c>
      <c r="K3" s="89"/>
      <c r="L3" s="100"/>
      <c r="M3" s="103"/>
      <c r="N3" s="104">
        <f>SUM(E3:L3)</f>
        <v>44</v>
      </c>
      <c r="O3" s="88">
        <f>+N3-C3</f>
        <v>-66</v>
      </c>
    </row>
    <row r="4" spans="1:15" ht="18" customHeight="1">
      <c r="A4" s="87" t="s">
        <v>81</v>
      </c>
      <c r="B4" s="87" t="s">
        <v>101</v>
      </c>
      <c r="C4" s="101">
        <v>110</v>
      </c>
      <c r="D4" s="88"/>
      <c r="E4" s="89"/>
      <c r="F4" s="89"/>
      <c r="G4" s="89"/>
      <c r="H4" s="89">
        <v>40</v>
      </c>
      <c r="I4" s="89"/>
      <c r="J4" s="89">
        <v>4</v>
      </c>
      <c r="K4" s="89"/>
      <c r="L4" s="100"/>
      <c r="M4" s="103"/>
      <c r="N4" s="104">
        <f t="shared" ref="N4" si="0">SUM(E4:L4)</f>
        <v>44</v>
      </c>
      <c r="O4" s="88">
        <f t="shared" ref="O4:O9" si="1">+N4-C4</f>
        <v>-66</v>
      </c>
    </row>
    <row r="5" spans="1:15" ht="18" customHeight="1">
      <c r="A5" s="87" t="s">
        <v>83</v>
      </c>
      <c r="B5" s="87" t="s">
        <v>102</v>
      </c>
      <c r="C5" s="101">
        <v>171</v>
      </c>
      <c r="D5" s="88"/>
      <c r="E5" s="89">
        <v>34</v>
      </c>
      <c r="F5" s="89">
        <v>8</v>
      </c>
      <c r="G5" s="89">
        <v>33</v>
      </c>
      <c r="H5" s="89">
        <v>14</v>
      </c>
      <c r="I5" s="89">
        <v>3</v>
      </c>
      <c r="J5" s="89">
        <v>31</v>
      </c>
      <c r="K5" s="89">
        <v>12</v>
      </c>
      <c r="L5" s="100">
        <v>36</v>
      </c>
      <c r="M5" s="103"/>
      <c r="N5" s="104">
        <f>SUM(E5:L5)</f>
        <v>171</v>
      </c>
      <c r="O5" s="88">
        <f t="shared" si="1"/>
        <v>0</v>
      </c>
    </row>
    <row r="6" spans="1:15" ht="18" customHeight="1">
      <c r="A6" s="87" t="s">
        <v>74</v>
      </c>
      <c r="B6" s="87" t="s">
        <v>102</v>
      </c>
      <c r="C6" s="101">
        <v>171</v>
      </c>
      <c r="D6" s="88"/>
      <c r="E6" s="89">
        <v>34</v>
      </c>
      <c r="F6" s="89">
        <v>8</v>
      </c>
      <c r="G6" s="89">
        <v>33</v>
      </c>
      <c r="H6" s="89">
        <v>14</v>
      </c>
      <c r="I6" s="89">
        <v>3</v>
      </c>
      <c r="J6" s="89">
        <v>31</v>
      </c>
      <c r="K6" s="89">
        <v>12</v>
      </c>
      <c r="L6" s="100">
        <v>36</v>
      </c>
      <c r="M6" s="103"/>
      <c r="N6" s="104">
        <f t="shared" ref="N6:N9" si="2">SUM(E6:L6)</f>
        <v>171</v>
      </c>
      <c r="O6" s="88">
        <f t="shared" si="1"/>
        <v>0</v>
      </c>
    </row>
    <row r="7" spans="1:15" ht="18" customHeight="1">
      <c r="A7" s="87" t="s">
        <v>82</v>
      </c>
      <c r="B7" s="87" t="s">
        <v>103</v>
      </c>
      <c r="C7" s="101">
        <v>708</v>
      </c>
      <c r="D7" s="88"/>
      <c r="E7" s="89">
        <v>173</v>
      </c>
      <c r="F7" s="89">
        <v>72</v>
      </c>
      <c r="G7" s="89">
        <v>107</v>
      </c>
      <c r="H7" s="89">
        <v>70</v>
      </c>
      <c r="I7" s="89">
        <v>72</v>
      </c>
      <c r="J7" s="89">
        <v>132</v>
      </c>
      <c r="K7" s="89">
        <v>55</v>
      </c>
      <c r="L7" s="100"/>
      <c r="M7" s="103"/>
      <c r="N7" s="104">
        <f t="shared" si="2"/>
        <v>681</v>
      </c>
      <c r="O7" s="88">
        <f t="shared" si="1"/>
        <v>-27</v>
      </c>
    </row>
    <row r="8" spans="1:15" ht="18" customHeight="1">
      <c r="A8" s="87" t="s">
        <v>89</v>
      </c>
      <c r="B8" s="87" t="s">
        <v>103</v>
      </c>
      <c r="C8" s="101">
        <v>1108</v>
      </c>
      <c r="D8" s="88"/>
      <c r="E8" s="89">
        <v>15</v>
      </c>
      <c r="F8" s="89">
        <v>9</v>
      </c>
      <c r="G8" s="89">
        <v>29</v>
      </c>
      <c r="H8" s="89">
        <v>13</v>
      </c>
      <c r="I8" s="89">
        <v>6</v>
      </c>
      <c r="J8" s="89">
        <v>19</v>
      </c>
      <c r="K8" s="89">
        <v>14</v>
      </c>
      <c r="L8" s="100">
        <v>3</v>
      </c>
      <c r="M8" s="103"/>
      <c r="N8" s="104">
        <f t="shared" si="2"/>
        <v>108</v>
      </c>
      <c r="O8" s="88">
        <f t="shared" si="1"/>
        <v>-1000</v>
      </c>
    </row>
    <row r="9" spans="1:15" ht="18" customHeight="1">
      <c r="A9" s="87" t="s">
        <v>90</v>
      </c>
      <c r="B9" s="87"/>
      <c r="C9" s="101">
        <v>236</v>
      </c>
      <c r="D9" s="88"/>
      <c r="E9" s="89">
        <v>22</v>
      </c>
      <c r="F9" s="89">
        <v>29</v>
      </c>
      <c r="G9" s="89">
        <v>51</v>
      </c>
      <c r="H9" s="89">
        <v>22</v>
      </c>
      <c r="I9" s="89">
        <v>28</v>
      </c>
      <c r="J9" s="89">
        <v>50</v>
      </c>
      <c r="K9" s="89">
        <v>34</v>
      </c>
      <c r="L9" s="100"/>
      <c r="M9" s="103"/>
      <c r="N9" s="104">
        <f t="shared" si="2"/>
        <v>236</v>
      </c>
      <c r="O9" s="88">
        <f t="shared" si="1"/>
        <v>0</v>
      </c>
    </row>
    <row r="10" spans="1:15" ht="18" customHeight="1">
      <c r="C10" s="102"/>
    </row>
  </sheetData>
  <autoFilter ref="A2:N2">
    <sortState ref="A3:N14">
      <sortCondition ref="A2"/>
    </sortState>
  </autoFilter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showGridLines="0" zoomScale="90" zoomScaleNormal="90" workbookViewId="0">
      <selection activeCell="F12" sqref="F12"/>
    </sheetView>
  </sheetViews>
  <sheetFormatPr baseColWidth="10" defaultRowHeight="18" customHeight="1"/>
  <cols>
    <col min="1" max="1" width="45.7109375" style="90" customWidth="1"/>
    <col min="2" max="2" width="10.7109375" style="91" customWidth="1"/>
    <col min="3" max="3" width="0.85546875" style="90" customWidth="1"/>
    <col min="4" max="13" width="10.7109375" style="91" customWidth="1"/>
    <col min="14" max="14" width="0.85546875" style="91" customWidth="1"/>
    <col min="15" max="15" width="11.42578125" style="91"/>
    <col min="16" max="16384" width="11.42578125" style="90"/>
  </cols>
  <sheetData>
    <row r="2" spans="1:16" s="85" customFormat="1" ht="24.95" customHeight="1">
      <c r="A2" s="84" t="s">
        <v>66</v>
      </c>
      <c r="B2" s="84" t="s">
        <v>67</v>
      </c>
      <c r="D2" s="84" t="s">
        <v>91</v>
      </c>
      <c r="E2" s="84" t="s">
        <v>92</v>
      </c>
      <c r="F2" s="84" t="s">
        <v>93</v>
      </c>
      <c r="G2" s="84" t="s">
        <v>94</v>
      </c>
      <c r="H2" s="84" t="s">
        <v>95</v>
      </c>
      <c r="I2" s="84" t="s">
        <v>96</v>
      </c>
      <c r="J2" s="84" t="s">
        <v>97</v>
      </c>
      <c r="K2" s="84" t="s">
        <v>98</v>
      </c>
      <c r="L2" s="84" t="s">
        <v>99</v>
      </c>
      <c r="M2" s="84" t="s">
        <v>100</v>
      </c>
      <c r="N2" s="86"/>
      <c r="O2" s="84" t="s">
        <v>8</v>
      </c>
    </row>
    <row r="3" spans="1:16" ht="24.95" customHeight="1">
      <c r="A3" s="87" t="s">
        <v>71</v>
      </c>
      <c r="B3" s="101">
        <v>110</v>
      </c>
      <c r="C3" s="88"/>
      <c r="D3" s="89">
        <v>30</v>
      </c>
      <c r="E3" s="89"/>
      <c r="F3" s="89">
        <v>20</v>
      </c>
      <c r="G3" s="89">
        <v>10</v>
      </c>
      <c r="H3" s="89">
        <v>15</v>
      </c>
      <c r="I3" s="89">
        <v>10</v>
      </c>
      <c r="J3" s="89">
        <v>10</v>
      </c>
      <c r="K3" s="89">
        <v>5</v>
      </c>
      <c r="L3" s="89">
        <v>10</v>
      </c>
      <c r="M3" s="100"/>
      <c r="N3" s="103"/>
      <c r="O3" s="104">
        <f t="shared" ref="O3:O4" si="0">SUM(D3:M3)</f>
        <v>110</v>
      </c>
      <c r="P3" s="88">
        <f>+O3-B3</f>
        <v>0</v>
      </c>
    </row>
    <row r="4" spans="1:16" ht="24.95" customHeight="1">
      <c r="A4" s="87" t="s">
        <v>72</v>
      </c>
      <c r="B4" s="101">
        <v>110</v>
      </c>
      <c r="C4" s="88"/>
      <c r="D4" s="89">
        <v>30</v>
      </c>
      <c r="E4" s="89"/>
      <c r="F4" s="89">
        <v>20</v>
      </c>
      <c r="G4" s="89">
        <v>10</v>
      </c>
      <c r="H4" s="89">
        <v>15</v>
      </c>
      <c r="I4" s="89">
        <v>10</v>
      </c>
      <c r="J4" s="89">
        <v>10</v>
      </c>
      <c r="K4" s="89">
        <v>5</v>
      </c>
      <c r="L4" s="89">
        <v>10</v>
      </c>
      <c r="M4" s="100"/>
      <c r="N4" s="103"/>
      <c r="O4" s="104">
        <f t="shared" si="0"/>
        <v>110</v>
      </c>
      <c r="P4" s="88">
        <f t="shared" ref="P4" si="1">+O4-B4</f>
        <v>0</v>
      </c>
    </row>
    <row r="5" spans="1:16" ht="24.95" customHeight="1">
      <c r="A5" s="87" t="s">
        <v>73</v>
      </c>
      <c r="B5" s="101">
        <v>110</v>
      </c>
      <c r="C5" s="88"/>
      <c r="D5" s="89">
        <v>30</v>
      </c>
      <c r="E5" s="89"/>
      <c r="F5" s="89">
        <v>20</v>
      </c>
      <c r="G5" s="89">
        <v>10</v>
      </c>
      <c r="H5" s="89">
        <v>15</v>
      </c>
      <c r="I5" s="89">
        <v>10</v>
      </c>
      <c r="J5" s="89">
        <v>10</v>
      </c>
      <c r="K5" s="89">
        <v>5</v>
      </c>
      <c r="L5" s="89">
        <v>10</v>
      </c>
      <c r="M5" s="100"/>
      <c r="N5" s="103"/>
      <c r="O5" s="104">
        <f t="shared" ref="O5:O15" si="2">SUM(D5:M5)</f>
        <v>110</v>
      </c>
      <c r="P5" s="88">
        <f t="shared" ref="P5:P15" si="3">+O5-B5</f>
        <v>0</v>
      </c>
    </row>
    <row r="6" spans="1:16" ht="24.95" customHeight="1">
      <c r="A6" s="87" t="s">
        <v>75</v>
      </c>
      <c r="B6" s="101">
        <v>110</v>
      </c>
      <c r="C6" s="88"/>
      <c r="D6" s="89">
        <v>35</v>
      </c>
      <c r="E6" s="89"/>
      <c r="F6" s="89">
        <v>15</v>
      </c>
      <c r="G6" s="89">
        <v>10</v>
      </c>
      <c r="H6" s="89">
        <v>15</v>
      </c>
      <c r="I6" s="89">
        <v>10</v>
      </c>
      <c r="J6" s="89">
        <v>15</v>
      </c>
      <c r="K6" s="89">
        <v>0</v>
      </c>
      <c r="L6" s="89">
        <v>10</v>
      </c>
      <c r="M6" s="100"/>
      <c r="N6" s="103"/>
      <c r="O6" s="104">
        <f t="shared" si="2"/>
        <v>110</v>
      </c>
      <c r="P6" s="88">
        <f t="shared" si="3"/>
        <v>0</v>
      </c>
    </row>
    <row r="7" spans="1:16" ht="24.95" customHeight="1">
      <c r="A7" s="87" t="s">
        <v>76</v>
      </c>
      <c r="B7" s="101">
        <v>110</v>
      </c>
      <c r="C7" s="88"/>
      <c r="D7" s="89">
        <v>30</v>
      </c>
      <c r="E7" s="89"/>
      <c r="F7" s="89">
        <v>20</v>
      </c>
      <c r="G7" s="89">
        <v>10</v>
      </c>
      <c r="H7" s="89">
        <v>15</v>
      </c>
      <c r="I7" s="89">
        <v>10</v>
      </c>
      <c r="J7" s="89">
        <v>10</v>
      </c>
      <c r="K7" s="89">
        <v>5</v>
      </c>
      <c r="L7" s="89">
        <v>10</v>
      </c>
      <c r="M7" s="100"/>
      <c r="N7" s="103"/>
      <c r="O7" s="104">
        <f t="shared" si="2"/>
        <v>110</v>
      </c>
      <c r="P7" s="88">
        <f t="shared" si="3"/>
        <v>0</v>
      </c>
    </row>
    <row r="8" spans="1:16" ht="24.95" customHeight="1">
      <c r="A8" s="87" t="s">
        <v>77</v>
      </c>
      <c r="B8" s="101">
        <v>110</v>
      </c>
      <c r="C8" s="88"/>
      <c r="D8" s="89">
        <v>30</v>
      </c>
      <c r="E8" s="89"/>
      <c r="F8" s="89">
        <v>20</v>
      </c>
      <c r="G8" s="89">
        <v>10</v>
      </c>
      <c r="H8" s="89">
        <v>15</v>
      </c>
      <c r="I8" s="89">
        <v>10</v>
      </c>
      <c r="J8" s="89">
        <v>10</v>
      </c>
      <c r="K8" s="89">
        <v>5</v>
      </c>
      <c r="L8" s="89">
        <v>10</v>
      </c>
      <c r="M8" s="100"/>
      <c r="N8" s="103"/>
      <c r="O8" s="104">
        <f t="shared" si="2"/>
        <v>110</v>
      </c>
      <c r="P8" s="88">
        <f t="shared" si="3"/>
        <v>0</v>
      </c>
    </row>
    <row r="9" spans="1:16" ht="24.95" customHeight="1">
      <c r="A9" s="87" t="s">
        <v>78</v>
      </c>
      <c r="B9" s="101">
        <v>110</v>
      </c>
      <c r="C9" s="88"/>
      <c r="D9" s="89">
        <v>30</v>
      </c>
      <c r="E9" s="89"/>
      <c r="F9" s="89">
        <v>20</v>
      </c>
      <c r="G9" s="89">
        <v>10</v>
      </c>
      <c r="H9" s="89">
        <v>15</v>
      </c>
      <c r="I9" s="89">
        <v>10</v>
      </c>
      <c r="J9" s="89">
        <v>10</v>
      </c>
      <c r="K9" s="89">
        <v>5</v>
      </c>
      <c r="L9" s="89">
        <v>10</v>
      </c>
      <c r="M9" s="100"/>
      <c r="N9" s="103"/>
      <c r="O9" s="104">
        <f t="shared" si="2"/>
        <v>110</v>
      </c>
      <c r="P9" s="88">
        <f t="shared" si="3"/>
        <v>0</v>
      </c>
    </row>
    <row r="10" spans="1:16" ht="24.95" customHeight="1">
      <c r="A10" s="87" t="s">
        <v>80</v>
      </c>
      <c r="B10" s="101">
        <v>110</v>
      </c>
      <c r="C10" s="88"/>
      <c r="D10" s="89">
        <v>30</v>
      </c>
      <c r="E10" s="89"/>
      <c r="F10" s="89">
        <v>20</v>
      </c>
      <c r="G10" s="89">
        <v>10</v>
      </c>
      <c r="H10" s="89">
        <v>15</v>
      </c>
      <c r="I10" s="89">
        <v>10</v>
      </c>
      <c r="J10" s="89">
        <v>10</v>
      </c>
      <c r="K10" s="89">
        <v>5</v>
      </c>
      <c r="L10" s="89">
        <v>10</v>
      </c>
      <c r="M10" s="100"/>
      <c r="N10" s="103"/>
      <c r="O10" s="104">
        <f t="shared" si="2"/>
        <v>110</v>
      </c>
      <c r="P10" s="88">
        <f t="shared" si="3"/>
        <v>0</v>
      </c>
    </row>
    <row r="11" spans="1:16" ht="24.95" customHeight="1">
      <c r="A11" s="87" t="s">
        <v>84</v>
      </c>
      <c r="B11" s="101">
        <v>110</v>
      </c>
      <c r="C11" s="88"/>
      <c r="D11" s="89">
        <v>30</v>
      </c>
      <c r="E11" s="89"/>
      <c r="F11" s="89">
        <v>20</v>
      </c>
      <c r="G11" s="89">
        <v>10</v>
      </c>
      <c r="H11" s="89">
        <v>15</v>
      </c>
      <c r="I11" s="89">
        <v>10</v>
      </c>
      <c r="J11" s="89">
        <v>10</v>
      </c>
      <c r="K11" s="89">
        <v>5</v>
      </c>
      <c r="L11" s="89">
        <v>10</v>
      </c>
      <c r="M11" s="100"/>
      <c r="N11" s="103"/>
      <c r="O11" s="104">
        <f t="shared" si="2"/>
        <v>110</v>
      </c>
      <c r="P11" s="88">
        <f t="shared" si="3"/>
        <v>0</v>
      </c>
    </row>
    <row r="12" spans="1:16" ht="24.95" customHeight="1">
      <c r="A12" s="87" t="s">
        <v>85</v>
      </c>
      <c r="B12" s="101">
        <v>110</v>
      </c>
      <c r="C12" s="88"/>
      <c r="D12" s="89">
        <v>30</v>
      </c>
      <c r="E12" s="89"/>
      <c r="F12" s="89">
        <v>20</v>
      </c>
      <c r="G12" s="89">
        <v>10</v>
      </c>
      <c r="H12" s="89">
        <v>15</v>
      </c>
      <c r="I12" s="89">
        <v>10</v>
      </c>
      <c r="J12" s="89">
        <v>10</v>
      </c>
      <c r="K12" s="89">
        <v>5</v>
      </c>
      <c r="L12" s="89">
        <v>10</v>
      </c>
      <c r="M12" s="100"/>
      <c r="N12" s="103"/>
      <c r="O12" s="104">
        <f t="shared" si="2"/>
        <v>110</v>
      </c>
      <c r="P12" s="88">
        <f t="shared" si="3"/>
        <v>0</v>
      </c>
    </row>
    <row r="13" spans="1:16" ht="24.95" customHeight="1">
      <c r="A13" s="87" t="s">
        <v>86</v>
      </c>
      <c r="B13" s="101">
        <v>110</v>
      </c>
      <c r="C13" s="88"/>
      <c r="D13" s="89">
        <v>30</v>
      </c>
      <c r="E13" s="89"/>
      <c r="F13" s="89">
        <v>20</v>
      </c>
      <c r="G13" s="89">
        <v>10</v>
      </c>
      <c r="H13" s="89">
        <v>15</v>
      </c>
      <c r="I13" s="89">
        <v>10</v>
      </c>
      <c r="J13" s="89">
        <v>10</v>
      </c>
      <c r="K13" s="89">
        <v>5</v>
      </c>
      <c r="L13" s="89">
        <v>10</v>
      </c>
      <c r="M13" s="100"/>
      <c r="N13" s="103"/>
      <c r="O13" s="104">
        <f t="shared" si="2"/>
        <v>110</v>
      </c>
      <c r="P13" s="88">
        <f t="shared" si="3"/>
        <v>0</v>
      </c>
    </row>
    <row r="14" spans="1:16" ht="24.95" customHeight="1">
      <c r="A14" s="87" t="s">
        <v>87</v>
      </c>
      <c r="B14" s="101">
        <v>110</v>
      </c>
      <c r="C14" s="88"/>
      <c r="D14" s="89">
        <v>30</v>
      </c>
      <c r="E14" s="89"/>
      <c r="F14" s="89">
        <v>20</v>
      </c>
      <c r="G14" s="89">
        <v>10</v>
      </c>
      <c r="H14" s="89">
        <v>15</v>
      </c>
      <c r="I14" s="89">
        <v>10</v>
      </c>
      <c r="J14" s="89">
        <v>10</v>
      </c>
      <c r="K14" s="89">
        <v>5</v>
      </c>
      <c r="L14" s="89">
        <v>10</v>
      </c>
      <c r="M14" s="100"/>
      <c r="N14" s="103"/>
      <c r="O14" s="104">
        <f t="shared" si="2"/>
        <v>110</v>
      </c>
      <c r="P14" s="88">
        <f t="shared" si="3"/>
        <v>0</v>
      </c>
    </row>
    <row r="15" spans="1:16" ht="24.95" customHeight="1">
      <c r="A15" s="87" t="s">
        <v>88</v>
      </c>
      <c r="B15" s="101">
        <v>110</v>
      </c>
      <c r="C15" s="88"/>
      <c r="D15" s="89">
        <v>30</v>
      </c>
      <c r="E15" s="89"/>
      <c r="F15" s="89">
        <v>20</v>
      </c>
      <c r="G15" s="89">
        <v>10</v>
      </c>
      <c r="H15" s="89">
        <v>15</v>
      </c>
      <c r="I15" s="89">
        <v>10</v>
      </c>
      <c r="J15" s="89">
        <v>10</v>
      </c>
      <c r="K15" s="89">
        <v>5</v>
      </c>
      <c r="L15" s="89">
        <v>10</v>
      </c>
      <c r="M15" s="100"/>
      <c r="N15" s="103"/>
      <c r="O15" s="104">
        <f t="shared" si="2"/>
        <v>110</v>
      </c>
      <c r="P15" s="88">
        <f t="shared" si="3"/>
        <v>0</v>
      </c>
    </row>
    <row r="16" spans="1:16" ht="24.95" customHeight="1">
      <c r="A16" s="87" t="s">
        <v>82</v>
      </c>
      <c r="B16" s="101">
        <v>27</v>
      </c>
      <c r="C16" s="88"/>
      <c r="D16" s="89">
        <v>7</v>
      </c>
      <c r="E16" s="89"/>
      <c r="F16" s="89">
        <v>7</v>
      </c>
      <c r="G16" s="89">
        <v>2</v>
      </c>
      <c r="H16" s="89">
        <v>2</v>
      </c>
      <c r="I16" s="89">
        <v>3</v>
      </c>
      <c r="J16" s="89">
        <v>3</v>
      </c>
      <c r="K16" s="89"/>
      <c r="L16" s="89">
        <v>3</v>
      </c>
      <c r="M16" s="100"/>
      <c r="N16" s="103"/>
      <c r="O16" s="104">
        <f t="shared" ref="O16" si="4">SUM(D16:M16)</f>
        <v>27</v>
      </c>
      <c r="P16" s="88">
        <f t="shared" ref="P16" si="5">+O16-B16</f>
        <v>0</v>
      </c>
    </row>
    <row r="17" spans="2:2" ht="18" customHeight="1">
      <c r="B17" s="102"/>
    </row>
  </sheetData>
  <autoFilter ref="A2:O2">
    <sortState ref="A3:O14">
      <sortCondition ref="A2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4692</vt:lpstr>
      <vt:lpstr>Campo</vt:lpstr>
      <vt:lpstr>Librerías</vt:lpstr>
      <vt:lpstr>'4692'!Títulos_a_imprimir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SEHS-COMERCIAL</dc:creator>
  <cp:lastModifiedBy>Contabilidad Sehs</cp:lastModifiedBy>
  <cp:lastPrinted>2020-12-07T22:28:58Z</cp:lastPrinted>
  <dcterms:created xsi:type="dcterms:W3CDTF">2020-03-12T20:44:38Z</dcterms:created>
  <dcterms:modified xsi:type="dcterms:W3CDTF">2021-04-08T04:49:40Z</dcterms:modified>
</cp:coreProperties>
</file>