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ny\Documents\2022\RC - GASTOS\03\Gastos Varios 002\"/>
    </mc:Choice>
  </mc:AlternateContent>
  <xr:revisionPtr revIDLastSave="0" documentId="13_ncr:1_{952A93F0-C6F0-4233-8A3C-635AAC0A5A81}" xr6:coauthVersionLast="47" xr6:coauthVersionMax="47" xr10:uidLastSave="{00000000-0000-0000-0000-000000000000}"/>
  <bookViews>
    <workbookView xWindow="21450" yWindow="7490" windowWidth="22600" windowHeight="12650" xr2:uid="{C09AB6C5-623B-4771-ADDC-400C3C1E7B2B}"/>
  </bookViews>
  <sheets>
    <sheet name="DISTRIBUCIÓN HABITACIONES" sheetId="2" r:id="rId1"/>
    <sheet name="Hoja1" sheetId="3" r:id="rId2"/>
    <sheet name="Hoja2" sheetId="4" r:id="rId3"/>
  </sheets>
  <externalReferences>
    <externalReference r:id="rId4"/>
  </externalReferences>
  <definedNames>
    <definedName name="fmr" localSheetId="1">'[1]Datos Preliminares'!$D$4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2" l="1"/>
  <c r="M5" i="2"/>
  <c r="E8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10" i="2"/>
  <c r="I15" i="4"/>
  <c r="D15" i="4"/>
  <c r="I16" i="4"/>
  <c r="H18" i="4"/>
  <c r="D13" i="4"/>
  <c r="E11" i="4"/>
  <c r="F10" i="4"/>
  <c r="F9" i="4"/>
  <c r="G9" i="4" s="1"/>
  <c r="E9" i="4"/>
  <c r="E9" i="3"/>
  <c r="F9" i="3" s="1"/>
  <c r="G9" i="3" s="1"/>
  <c r="E7" i="3"/>
  <c r="F8" i="3"/>
  <c r="G8" i="3" s="1"/>
  <c r="I17" i="3"/>
  <c r="I18" i="3"/>
  <c r="I19" i="3"/>
  <c r="D10" i="3"/>
  <c r="I10" i="3" s="1"/>
  <c r="H55" i="3"/>
  <c r="D16" i="3"/>
  <c r="I16" i="3" s="1"/>
  <c r="D15" i="3"/>
  <c r="I15" i="3" s="1"/>
  <c r="D14" i="3"/>
  <c r="I14" i="3" s="1"/>
  <c r="D13" i="3"/>
  <c r="I13" i="3" s="1"/>
  <c r="D12" i="3"/>
  <c r="I12" i="3" s="1"/>
  <c r="D11" i="3"/>
  <c r="I11" i="3" s="1"/>
  <c r="F7" i="3"/>
  <c r="G7" i="3" s="1"/>
  <c r="H22" i="3" s="1"/>
  <c r="F46" i="2"/>
  <c r="G34" i="3"/>
  <c r="D18" i="4" l="1"/>
  <c r="E18" i="4"/>
  <c r="I9" i="4"/>
  <c r="I13" i="4"/>
  <c r="G10" i="4"/>
  <c r="I10" i="4" s="1"/>
  <c r="F11" i="4"/>
  <c r="G11" i="4" s="1"/>
  <c r="E22" i="3"/>
  <c r="D22" i="3"/>
  <c r="G22" i="3"/>
  <c r="F22" i="3"/>
  <c r="I9" i="3"/>
  <c r="I7" i="3"/>
  <c r="I22" i="3" s="1"/>
  <c r="I8" i="3"/>
  <c r="G46" i="2"/>
  <c r="E46" i="2"/>
  <c r="I18" i="4" l="1"/>
  <c r="I11" i="4"/>
  <c r="G18" i="4"/>
  <c r="F18" i="4"/>
</calcChain>
</file>

<file path=xl/sharedStrings.xml><?xml version="1.0" encoding="utf-8"?>
<sst xmlns="http://schemas.openxmlformats.org/spreadsheetml/2006/main" count="212" uniqueCount="120">
  <si>
    <t>Javier Flores</t>
  </si>
  <si>
    <t>DNI</t>
  </si>
  <si>
    <t>NOMBRE Y APELLIDO</t>
  </si>
  <si>
    <t>Rober Benito Ugarte Damazo</t>
  </si>
  <si>
    <t>Estalin Briones Llamoctanta</t>
  </si>
  <si>
    <t>Capacitación Asistentes Permanentes</t>
  </si>
  <si>
    <t>Del 25 al 28 de abril de 2022</t>
  </si>
  <si>
    <t>Martha Tapullima Nascimento</t>
  </si>
  <si>
    <t>Carmen Rosa Díaz</t>
  </si>
  <si>
    <t>DOBLE</t>
  </si>
  <si>
    <t xml:space="preserve">Santos De La Cruz Yopla </t>
  </si>
  <si>
    <t xml:space="preserve">Wuilmer Chávez Cubas </t>
  </si>
  <si>
    <t xml:space="preserve">Enrique Mego </t>
  </si>
  <si>
    <t xml:space="preserve">Tito Fernández </t>
  </si>
  <si>
    <t xml:space="preserve">Samuel Phala Turpo </t>
  </si>
  <si>
    <t xml:space="preserve">Jhon Ramírez Cerna </t>
  </si>
  <si>
    <t>Elvis Mendoza Coila</t>
  </si>
  <si>
    <t>Carlos Suxe Arce</t>
  </si>
  <si>
    <t>Odrow Boindia Mayhuire</t>
  </si>
  <si>
    <t>Saul Punto Sosa</t>
  </si>
  <si>
    <t>Abel Lupaca Choquehuanca</t>
  </si>
  <si>
    <t>FACTURAR A NOMBRE DE</t>
  </si>
  <si>
    <t>RUC</t>
  </si>
  <si>
    <t>DIRECCIÓN</t>
  </si>
  <si>
    <t>N°</t>
  </si>
  <si>
    <t>Av comandante Espinar 620</t>
  </si>
  <si>
    <t>ASOCIACION SERVICIO EDUCACIONAL HOGAR Y SALUD DEL NORTE</t>
  </si>
  <si>
    <t>JR. WASHINGTON NRO. 1807 DPTO. 102
URB. CERCADO DE LIMA</t>
  </si>
  <si>
    <t>Alex Alava</t>
  </si>
  <si>
    <t>Freddy Sánchez</t>
  </si>
  <si>
    <t>William Pérez</t>
  </si>
  <si>
    <t>Jackson Villar</t>
  </si>
  <si>
    <t>Isaías López</t>
  </si>
  <si>
    <t>Antonio Castro</t>
  </si>
  <si>
    <t>Gisell Rengifo</t>
  </si>
  <si>
    <t>Helearte Morais</t>
  </si>
  <si>
    <t>Jorge Vallejos</t>
  </si>
  <si>
    <t>Edwin Barboza</t>
  </si>
  <si>
    <t>Wilson Cabrera</t>
  </si>
  <si>
    <t>Henry Muñoz</t>
  </si>
  <si>
    <t>Daniel Rodríguez</t>
  </si>
  <si>
    <t>Moisés Castillo</t>
  </si>
  <si>
    <t>Roy Cotacallapa</t>
  </si>
  <si>
    <t>Alfredo Manchego</t>
  </si>
  <si>
    <t>Enoc Correa</t>
  </si>
  <si>
    <t>ASOCIACIÓN SERVICIO EDUCACIONAL
 HOGAR Y SALUD</t>
  </si>
  <si>
    <t>ENCUENTRO DE DIRECTORES Y ASISTENTES DE PUBLICACIONES</t>
  </si>
  <si>
    <t>001817568</t>
  </si>
  <si>
    <t xml:space="preserve">ADILSON RODRÍGUEZ </t>
  </si>
  <si>
    <t>ALMIR MARRONI</t>
  </si>
  <si>
    <t>ADRIAN SEGUI</t>
  </si>
  <si>
    <t>OBSERVACION</t>
  </si>
  <si>
    <t>PENDIENTE A DEFINIR</t>
  </si>
  <si>
    <t>NUMERO</t>
  </si>
  <si>
    <t>DOCUMENTO</t>
  </si>
  <si>
    <t>TIPO</t>
  </si>
  <si>
    <t>PASAPORTE</t>
  </si>
  <si>
    <t>CARNET EXTRANJERIA</t>
  </si>
  <si>
    <t>TOTAL HABITACIONES</t>
  </si>
  <si>
    <t>CON VISTA A LA HUACA</t>
  </si>
  <si>
    <t>ASOCIACIÓN SERVICIO EDUCACIONAL HOGAR Y SALUD</t>
  </si>
  <si>
    <t>Av. Comandante Espinar # 620 Miraflores Lima</t>
  </si>
  <si>
    <t>Alojamiento</t>
  </si>
  <si>
    <t>DIA 25</t>
  </si>
  <si>
    <t>DIA 26</t>
  </si>
  <si>
    <t>DIA 27</t>
  </si>
  <si>
    <t>DIA 28</t>
  </si>
  <si>
    <t>Cena</t>
  </si>
  <si>
    <t>TOTAL</t>
  </si>
  <si>
    <t>DETALLE</t>
  </si>
  <si>
    <t>CANTIDAD</t>
  </si>
  <si>
    <t>#</t>
  </si>
  <si>
    <t>Almuerzo Bufet</t>
  </si>
  <si>
    <t>16 Personas</t>
  </si>
  <si>
    <t>Polos</t>
  </si>
  <si>
    <t>Camisa y Corbata</t>
  </si>
  <si>
    <t>22 Personas</t>
  </si>
  <si>
    <t>mac</t>
  </si>
  <si>
    <t>mop</t>
  </si>
  <si>
    <t>msop</t>
  </si>
  <si>
    <t>apc</t>
  </si>
  <si>
    <t>mlt</t>
  </si>
  <si>
    <t>mpcs</t>
  </si>
  <si>
    <t>mps</t>
  </si>
  <si>
    <t>SUITES</t>
  </si>
  <si>
    <t>STANDARD</t>
  </si>
  <si>
    <t>25 Personas</t>
  </si>
  <si>
    <t>8 Hab Dobles</t>
  </si>
  <si>
    <t>Decoracion</t>
  </si>
  <si>
    <t>Breack</t>
  </si>
  <si>
    <t>Pasajes Asitentes</t>
  </si>
  <si>
    <t>Gif Card</t>
  </si>
  <si>
    <t>Regalos Invitados</t>
  </si>
  <si>
    <t>3 Personas</t>
  </si>
  <si>
    <t>Paseo Mirabus</t>
  </si>
  <si>
    <t>25 personas</t>
  </si>
  <si>
    <t>Circuito magico del agua</t>
  </si>
  <si>
    <t>Agua</t>
  </si>
  <si>
    <t>Banner gigantografia</t>
  </si>
  <si>
    <t>Materiales</t>
  </si>
  <si>
    <t>27 Personas</t>
  </si>
  <si>
    <t>10 Personas</t>
  </si>
  <si>
    <t>acp</t>
  </si>
  <si>
    <t>SUBVENCION</t>
  </si>
  <si>
    <t>Otros</t>
  </si>
  <si>
    <t>SEHS</t>
  </si>
  <si>
    <t>Incentivos</t>
  </si>
  <si>
    <t>Pasajes Directores</t>
  </si>
  <si>
    <t>Pasajes Asistentes</t>
  </si>
  <si>
    <t>Presupuesto de Viaje</t>
  </si>
  <si>
    <t>Camisas - Polo</t>
  </si>
  <si>
    <t>Ewdin Neyra</t>
  </si>
  <si>
    <t>TIPO HABITACIÓN x 3 dias</t>
  </si>
  <si>
    <t>RC 03 2022</t>
  </si>
  <si>
    <t>RC 04 2022</t>
  </si>
  <si>
    <t>ALOJAMIENTO</t>
  </si>
  <si>
    <t>ALIMENTACION</t>
  </si>
  <si>
    <t>70 POR DIA</t>
  </si>
  <si>
    <t>F003-3760</t>
  </si>
  <si>
    <t>F003-3759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</si>
</sst>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2060"/>
      <name val="Arial Narrow"/>
      <family val="2"/>
    </font>
    <font>
      <sz val="10"/>
      <color rgb="FF002060"/>
      <name val="Arial Narrow"/>
      <family val="2"/>
    </font>
    <font>
      <b/>
      <sz val="10"/>
      <color theme="4" tint="0.79998168889431442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4" tint="-0.499984740745262"/>
      <name val="Agency FB"/>
      <family val="2"/>
    </font>
    <font>
      <b/>
      <sz val="18"/>
      <color theme="4" tint="-0.499984740745262"/>
      <name val="Agency FB"/>
      <family val="2"/>
    </font>
    <font>
      <b/>
      <sz val="16"/>
      <color theme="4" tint="-0.499984740745262"/>
      <name val="Agency FB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8"/>
      <color theme="0"/>
      <name val="Verdana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sz val="8"/>
      <name val="Calibri"/>
      <family val="2"/>
      <scheme val="minor"/>
    </font>
    <font>
      <sz val="9"/>
      <color theme="1"/>
      <name val="Verdana"/>
      <family val="2"/>
    </font>
    <font>
      <b/>
      <sz val="11"/>
      <color theme="4" tint="-0.499984740745262"/>
      <name val="Verdana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Verdana"/>
      <family val="2"/>
    </font>
    <font>
      <b/>
      <sz val="11"/>
      <name val="Verdana"/>
      <family val="2"/>
    </font>
    <font>
      <b/>
      <u/>
      <sz val="10"/>
      <color theme="4" tint="-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/>
  </cellStyleXfs>
  <cellXfs count="134">
    <xf numFmtId="0" fontId="0" fillId="0" borderId="0" xfId="0"/>
    <xf numFmtId="0" fontId="4" fillId="0" borderId="10" xfId="0" applyFont="1" applyBorder="1"/>
    <xf numFmtId="0" fontId="4" fillId="0" borderId="8" xfId="0" applyFont="1" applyBorder="1"/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5" fillId="2" borderId="2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/>
    </xf>
    <xf numFmtId="0" fontId="7" fillId="3" borderId="11" xfId="0" applyFont="1" applyFill="1" applyBorder="1"/>
    <xf numFmtId="0" fontId="7" fillId="3" borderId="12" xfId="0" applyFont="1" applyFill="1" applyBorder="1"/>
    <xf numFmtId="0" fontId="7" fillId="3" borderId="26" xfId="0" applyFont="1" applyFill="1" applyBorder="1"/>
    <xf numFmtId="0" fontId="7" fillId="3" borderId="19" xfId="0" applyFont="1" applyFill="1" applyBorder="1"/>
    <xf numFmtId="0" fontId="11" fillId="0" borderId="1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17" fillId="0" borderId="0" xfId="2" applyFont="1"/>
    <xf numFmtId="0" fontId="17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43" fontId="15" fillId="0" borderId="0" xfId="1" applyFont="1" applyFill="1" applyBorder="1" applyAlignment="1">
      <alignment horizontal="right"/>
    </xf>
    <xf numFmtId="43" fontId="17" fillId="0" borderId="0" xfId="1" applyFont="1" applyBorder="1"/>
    <xf numFmtId="0" fontId="18" fillId="0" borderId="0" xfId="2" applyFont="1"/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9" fillId="0" borderId="34" xfId="2" applyFont="1" applyBorder="1"/>
    <xf numFmtId="0" fontId="22" fillId="0" borderId="35" xfId="0" applyFont="1" applyBorder="1"/>
    <xf numFmtId="43" fontId="19" fillId="0" borderId="35" xfId="1" applyFont="1" applyBorder="1"/>
    <xf numFmtId="43" fontId="16" fillId="0" borderId="36" xfId="1" applyFont="1" applyBorder="1"/>
    <xf numFmtId="0" fontId="19" fillId="0" borderId="37" xfId="2" applyFont="1" applyBorder="1" applyAlignment="1">
      <alignment horizontal="left"/>
    </xf>
    <xf numFmtId="0" fontId="19" fillId="0" borderId="38" xfId="2" applyFont="1" applyBorder="1"/>
    <xf numFmtId="43" fontId="19" fillId="0" borderId="38" xfId="1" applyFont="1" applyBorder="1"/>
    <xf numFmtId="43" fontId="19" fillId="0" borderId="38" xfId="1" applyFont="1" applyFill="1" applyBorder="1"/>
    <xf numFmtId="43" fontId="16" fillId="0" borderId="39" xfId="1" applyFont="1" applyBorder="1"/>
    <xf numFmtId="0" fontId="19" fillId="0" borderId="37" xfId="2" applyFont="1" applyBorder="1"/>
    <xf numFmtId="0" fontId="19" fillId="0" borderId="40" xfId="2" applyFont="1" applyBorder="1"/>
    <xf numFmtId="0" fontId="19" fillId="0" borderId="41" xfId="2" applyFont="1" applyBorder="1"/>
    <xf numFmtId="43" fontId="19" fillId="0" borderId="41" xfId="1" applyFont="1" applyBorder="1"/>
    <xf numFmtId="43" fontId="19" fillId="0" borderId="41" xfId="1" applyFont="1" applyFill="1" applyBorder="1"/>
    <xf numFmtId="43" fontId="16" fillId="0" borderId="42" xfId="1" applyFont="1" applyBorder="1"/>
    <xf numFmtId="0" fontId="20" fillId="3" borderId="0" xfId="2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2" fillId="4" borderId="27" xfId="2" applyFont="1" applyFill="1" applyBorder="1"/>
    <xf numFmtId="0" fontId="25" fillId="4" borderId="27" xfId="2" applyFont="1" applyFill="1" applyBorder="1" applyAlignment="1">
      <alignment horizontal="left"/>
    </xf>
    <xf numFmtId="43" fontId="25" fillId="4" borderId="27" xfId="1" applyFont="1" applyFill="1" applyBorder="1"/>
    <xf numFmtId="0" fontId="19" fillId="0" borderId="43" xfId="2" applyFont="1" applyBorder="1"/>
    <xf numFmtId="0" fontId="19" fillId="0" borderId="44" xfId="2" applyFont="1" applyBorder="1"/>
    <xf numFmtId="43" fontId="19" fillId="0" borderId="44" xfId="1" applyFont="1" applyBorder="1"/>
    <xf numFmtId="43" fontId="19" fillId="0" borderId="44" xfId="1" applyFont="1" applyFill="1" applyBorder="1"/>
    <xf numFmtId="43" fontId="16" fillId="0" borderId="45" xfId="1" applyFont="1" applyBorder="1"/>
    <xf numFmtId="0" fontId="0" fillId="5" borderId="0" xfId="0" applyFill="1"/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23" fillId="0" borderId="0" xfId="2" applyFont="1" applyFill="1" applyAlignment="1">
      <alignment horizontal="center" vertical="center"/>
    </xf>
    <xf numFmtId="0" fontId="26" fillId="0" borderId="0" xfId="2" applyFont="1" applyAlignment="1">
      <alignment horizontal="center"/>
    </xf>
    <xf numFmtId="0" fontId="27" fillId="0" borderId="0" xfId="2" applyFont="1" applyFill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/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4" fillId="6" borderId="8" xfId="0" applyFont="1" applyFill="1" applyBorder="1"/>
    <xf numFmtId="0" fontId="4" fillId="6" borderId="8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43" fontId="0" fillId="6" borderId="0" xfId="1" applyFont="1" applyFill="1"/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0" fillId="7" borderId="0" xfId="0" applyFill="1"/>
    <xf numFmtId="43" fontId="0" fillId="7" borderId="0" xfId="1" applyFont="1" applyFill="1"/>
    <xf numFmtId="43" fontId="0" fillId="0" borderId="0" xfId="0" applyNumberFormat="1"/>
  </cellXfs>
  <cellStyles count="3">
    <cellStyle name="Millares" xfId="1" builtinId="3"/>
    <cellStyle name="Normal" xfId="0" builtinId="0"/>
    <cellStyle name="Normal 2" xfId="2" xr:uid="{63BDC3AC-FA30-4717-A915-176FADBCF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242454</xdr:colOff>
      <xdr:row>1</xdr:row>
      <xdr:rowOff>127326</xdr:rowOff>
    </xdr:from>
    <xdr:to>
      <xdr:col>11</xdr:col>
      <xdr:colOff>575136</xdr:colOff>
      <xdr:row>4</xdr:row>
      <xdr:rowOff>225742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75EC73-DE62-4046-9F0B-E2D0001C4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9045" y="312053"/>
          <a:ext cx="1669992" cy="871962"/>
        </a:xfrm>
        <a:prstGeom prst="rect">
          <a:avLst/>
        </a:prstGeom>
      </xdr:spPr>
    </xdr:pic>
    <xdr:clientData/>
  </xdr:twoCellAnchor>
  <xdr:twoCellAnchor editAs="oneCell">
    <xdr:from>
      <xdr:col>0</xdr:col>
      <xdr:colOff>86591</xdr:colOff>
      <xdr:row>1</xdr:row>
      <xdr:rowOff>133142</xdr:rowOff>
    </xdr:from>
    <xdr:to>
      <xdr:col>1</xdr:col>
      <xdr:colOff>987535</xdr:colOff>
      <xdr:row>4</xdr:row>
      <xdr:rowOff>186849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E1CBC49-EFB7-4F06-8F79-E2C5B68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owDiffused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1" y="317869"/>
          <a:ext cx="1165335" cy="822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158751</xdr:colOff>
      <xdr:row>1</xdr:row>
      <xdr:rowOff>63500</xdr:rowOff>
    </xdr:from>
    <xdr:to>
      <xdr:col>1</xdr:col>
      <xdr:colOff>1177291</xdr:colOff>
      <xdr:row>4</xdr:row>
      <xdr:rowOff>3127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5FD9E-07BD-4057-A6C3-07312FD2C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Diffused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63500"/>
          <a:ext cx="1016000" cy="723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604521</xdr:colOff>
      <xdr:row>16</xdr:row>
      <xdr:rowOff>72390</xdr:rowOff>
    </xdr:from>
    <xdr:to>
      <xdr:col>19</xdr:col>
      <xdr:colOff>40641</xdr:colOff>
      <xdr:row>20</xdr:row>
      <xdr:rowOff>34877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434CC-67F5-455A-9022-F924B2528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Diffused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4971" y="2669540"/>
          <a:ext cx="1029970" cy="705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AP%20UPS%202015\Plenaria\Plenaria%20Diciembre%202015\PRESUPUESTO_SEHS_2015%20-%20CAMP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Datos Preliminares"/>
      <sheetName val="PersPlanilla"/>
      <sheetName val="Audit"/>
      <sheetName val="PersAsist-Otros"/>
      <sheetName val="ProyEntradas"/>
      <sheetName val="AnexosAyudas"/>
      <sheetName val="Hoja1"/>
      <sheetName val="AnexoPlanilla"/>
      <sheetName val="AnexoIngresos"/>
      <sheetName val="AnexoEgresos"/>
      <sheetName val="DetallePresup."/>
      <sheetName val="Presupuesto2015"/>
      <sheetName val="CAudit"/>
    </sheetNames>
    <sheetDataSet>
      <sheetData sheetId="0" refreshError="1"/>
      <sheetData sheetId="1" refreshError="1">
        <row r="4">
          <cell r="D4">
            <v>2915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90877-22DC-4BCE-B209-FB4D38519D06}">
  <dimension ref="A3:Q47"/>
  <sheetViews>
    <sheetView showGridLines="0" tabSelected="1" zoomScale="110" zoomScaleNormal="110" workbookViewId="0">
      <selection activeCell="A19" sqref="A19:XFD19"/>
    </sheetView>
  </sheetViews>
  <sheetFormatPr baseColWidth="10" defaultRowHeight="14.4" x14ac:dyDescent="0.3"/>
  <cols>
    <col min="1" max="1" width="4.109375" customWidth="1"/>
    <col min="2" max="2" width="30.33203125" customWidth="1"/>
    <col min="3" max="3" width="18.109375" bestFit="1" customWidth="1"/>
    <col min="4" max="4" width="13.33203125" customWidth="1"/>
    <col min="5" max="6" width="9.44140625" customWidth="1"/>
    <col min="7" max="7" width="10" customWidth="1"/>
    <col min="8" max="8" width="34.33203125" hidden="1" customWidth="1"/>
    <col min="9" max="9" width="13.88671875" hidden="1" customWidth="1"/>
    <col min="10" max="11" width="32.33203125" hidden="1" customWidth="1"/>
  </cols>
  <sheetData>
    <row r="3" spans="1:17" ht="24.6" x14ac:dyDescent="0.3">
      <c r="A3" s="85" t="s">
        <v>46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7" ht="22.2" x14ac:dyDescent="0.3">
      <c r="A4" s="86" t="s">
        <v>5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7" ht="21.6" customHeight="1" x14ac:dyDescent="0.3">
      <c r="A5" s="87" t="s">
        <v>6</v>
      </c>
      <c r="B5" s="87"/>
      <c r="C5" s="87"/>
      <c r="D5" s="87"/>
      <c r="E5" s="87"/>
      <c r="F5" s="87"/>
      <c r="G5" s="87"/>
      <c r="H5" s="87"/>
      <c r="I5" s="87"/>
      <c r="J5" s="87"/>
      <c r="K5" s="87"/>
      <c r="M5" s="133">
        <f>+SUM(M10:M20)</f>
        <v>5486.4099999999989</v>
      </c>
      <c r="O5" s="133">
        <f>+SUM(O10:O19)</f>
        <v>1400</v>
      </c>
    </row>
    <row r="6" spans="1:17" ht="4.5" customHeight="1" thickBot="1" x14ac:dyDescent="0.3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7" ht="21" customHeight="1" thickBot="1" x14ac:dyDescent="0.35">
      <c r="A7" s="70" t="s">
        <v>24</v>
      </c>
      <c r="B7" s="66" t="s">
        <v>2</v>
      </c>
      <c r="C7" s="88" t="s">
        <v>54</v>
      </c>
      <c r="D7" s="88"/>
      <c r="E7" s="66" t="s">
        <v>112</v>
      </c>
      <c r="F7" s="66"/>
      <c r="G7" s="66"/>
      <c r="H7" s="66" t="s">
        <v>21</v>
      </c>
      <c r="I7" s="66" t="s">
        <v>22</v>
      </c>
      <c r="J7" s="66" t="s">
        <v>23</v>
      </c>
      <c r="K7" s="80" t="s">
        <v>51</v>
      </c>
      <c r="M7" s="131" t="s">
        <v>119</v>
      </c>
      <c r="O7" s="131" t="s">
        <v>118</v>
      </c>
    </row>
    <row r="8" spans="1:17" ht="21" customHeight="1" thickBot="1" x14ac:dyDescent="0.35">
      <c r="A8" s="124"/>
      <c r="B8" s="125"/>
      <c r="C8" s="126"/>
      <c r="D8" s="126"/>
      <c r="E8" s="127">
        <f>(270*1.28)*3</f>
        <v>1036.8000000000002</v>
      </c>
      <c r="F8" s="127"/>
      <c r="G8" s="127"/>
      <c r="H8" s="125"/>
      <c r="I8" s="125"/>
      <c r="J8" s="125"/>
      <c r="K8" s="128"/>
      <c r="M8" s="130" t="s">
        <v>115</v>
      </c>
      <c r="N8" s="130"/>
      <c r="O8" s="130" t="s">
        <v>116</v>
      </c>
      <c r="P8" s="130"/>
      <c r="Q8" t="s">
        <v>117</v>
      </c>
    </row>
    <row r="9" spans="1:17" ht="21" customHeight="1" thickBot="1" x14ac:dyDescent="0.35">
      <c r="A9" s="71"/>
      <c r="B9" s="67"/>
      <c r="C9" s="25" t="s">
        <v>55</v>
      </c>
      <c r="D9" s="9" t="s">
        <v>53</v>
      </c>
      <c r="E9" s="9" t="s">
        <v>9</v>
      </c>
      <c r="F9" s="26" t="s">
        <v>84</v>
      </c>
      <c r="G9" s="9" t="s">
        <v>85</v>
      </c>
      <c r="H9" s="67"/>
      <c r="I9" s="67"/>
      <c r="J9" s="67"/>
      <c r="K9" s="81"/>
      <c r="M9" s="131" t="s">
        <v>113</v>
      </c>
      <c r="N9" t="s">
        <v>114</v>
      </c>
      <c r="O9" s="131" t="s">
        <v>113</v>
      </c>
      <c r="P9" t="s">
        <v>114</v>
      </c>
    </row>
    <row r="10" spans="1:17" x14ac:dyDescent="0.3">
      <c r="A10" s="99">
        <v>1</v>
      </c>
      <c r="B10" s="100" t="s">
        <v>10</v>
      </c>
      <c r="C10" s="101" t="s">
        <v>1</v>
      </c>
      <c r="D10" s="101">
        <v>45161873</v>
      </c>
      <c r="E10" s="102">
        <v>1</v>
      </c>
      <c r="F10" s="103"/>
      <c r="G10" s="104"/>
      <c r="H10" s="105" t="s">
        <v>45</v>
      </c>
      <c r="I10" s="106">
        <v>20332191056</v>
      </c>
      <c r="J10" s="107" t="s">
        <v>25</v>
      </c>
      <c r="K10" s="107"/>
      <c r="L10" s="123">
        <f>((270*1.28)*3)/2</f>
        <v>518.40000000000009</v>
      </c>
      <c r="M10" s="132">
        <v>518.4</v>
      </c>
      <c r="N10" s="129"/>
      <c r="O10" s="131">
        <v>140</v>
      </c>
    </row>
    <row r="11" spans="1:17" ht="15" thickBot="1" x14ac:dyDescent="0.35">
      <c r="A11" s="108">
        <v>2</v>
      </c>
      <c r="B11" s="109" t="s">
        <v>11</v>
      </c>
      <c r="C11" s="110" t="s">
        <v>1</v>
      </c>
      <c r="D11" s="111">
        <v>40549953</v>
      </c>
      <c r="E11" s="112"/>
      <c r="F11" s="113"/>
      <c r="G11" s="114"/>
      <c r="H11" s="115"/>
      <c r="I11" s="116"/>
      <c r="J11" s="117"/>
      <c r="K11" s="117"/>
      <c r="L11" s="123">
        <f t="shared" ref="L11:L25" si="0">((270*1.28)*3)/2</f>
        <v>518.40000000000009</v>
      </c>
      <c r="M11" s="132">
        <v>518.4</v>
      </c>
      <c r="N11" s="129"/>
      <c r="O11" s="131">
        <v>140</v>
      </c>
    </row>
    <row r="12" spans="1:17" x14ac:dyDescent="0.3">
      <c r="A12" s="99">
        <v>3</v>
      </c>
      <c r="B12" s="118" t="s">
        <v>111</v>
      </c>
      <c r="C12" s="119" t="s">
        <v>1</v>
      </c>
      <c r="D12" s="101">
        <v>45605725</v>
      </c>
      <c r="E12" s="102">
        <v>1</v>
      </c>
      <c r="F12" s="103"/>
      <c r="G12" s="104"/>
      <c r="H12" s="115"/>
      <c r="I12" s="116"/>
      <c r="J12" s="117"/>
      <c r="K12" s="117"/>
      <c r="L12" s="123">
        <f t="shared" si="0"/>
        <v>518.40000000000009</v>
      </c>
      <c r="M12" s="132">
        <v>518.4</v>
      </c>
      <c r="N12" s="129"/>
      <c r="O12" s="131">
        <v>140</v>
      </c>
    </row>
    <row r="13" spans="1:17" ht="15" thickBot="1" x14ac:dyDescent="0.35">
      <c r="A13" s="108">
        <v>4</v>
      </c>
      <c r="B13" s="109" t="s">
        <v>12</v>
      </c>
      <c r="C13" s="110" t="s">
        <v>1</v>
      </c>
      <c r="D13" s="111">
        <v>33425825</v>
      </c>
      <c r="E13" s="112"/>
      <c r="F13" s="113"/>
      <c r="G13" s="114"/>
      <c r="H13" s="115"/>
      <c r="I13" s="116"/>
      <c r="J13" s="117"/>
      <c r="K13" s="117"/>
      <c r="L13" s="123">
        <f t="shared" si="0"/>
        <v>518.40000000000009</v>
      </c>
      <c r="M13" s="132">
        <v>518.4</v>
      </c>
      <c r="N13" s="129"/>
      <c r="O13" s="131">
        <v>140</v>
      </c>
    </row>
    <row r="14" spans="1:17" x14ac:dyDescent="0.3">
      <c r="A14" s="99">
        <v>5</v>
      </c>
      <c r="B14" s="118" t="s">
        <v>7</v>
      </c>
      <c r="C14" s="119" t="s">
        <v>1</v>
      </c>
      <c r="D14" s="101">
        <v>45327819</v>
      </c>
      <c r="E14" s="102">
        <v>1</v>
      </c>
      <c r="F14" s="103"/>
      <c r="G14" s="104"/>
      <c r="H14" s="115"/>
      <c r="I14" s="116"/>
      <c r="J14" s="117"/>
      <c r="K14" s="117"/>
      <c r="L14" s="123">
        <f t="shared" si="0"/>
        <v>518.40000000000009</v>
      </c>
      <c r="M14" s="132">
        <v>518.4</v>
      </c>
      <c r="N14" s="129"/>
      <c r="O14" s="131">
        <v>140</v>
      </c>
    </row>
    <row r="15" spans="1:17" ht="15" thickBot="1" x14ac:dyDescent="0.35">
      <c r="A15" s="108">
        <v>6</v>
      </c>
      <c r="B15" s="109" t="s">
        <v>8</v>
      </c>
      <c r="C15" s="110" t="s">
        <v>1</v>
      </c>
      <c r="D15" s="111">
        <v>33819269</v>
      </c>
      <c r="E15" s="112"/>
      <c r="F15" s="113"/>
      <c r="G15" s="114"/>
      <c r="H15" s="115"/>
      <c r="I15" s="116"/>
      <c r="J15" s="117"/>
      <c r="K15" s="117"/>
      <c r="L15" s="123">
        <f t="shared" si="0"/>
        <v>518.40000000000009</v>
      </c>
      <c r="M15" s="132">
        <v>518.4</v>
      </c>
      <c r="N15" s="129"/>
      <c r="O15" s="131">
        <v>140</v>
      </c>
    </row>
    <row r="16" spans="1:17" x14ac:dyDescent="0.3">
      <c r="A16" s="99">
        <v>7</v>
      </c>
      <c r="B16" s="118" t="s">
        <v>13</v>
      </c>
      <c r="C16" s="119" t="s">
        <v>1</v>
      </c>
      <c r="D16" s="101">
        <v>30856223</v>
      </c>
      <c r="E16" s="102">
        <v>1</v>
      </c>
      <c r="F16" s="103"/>
      <c r="G16" s="104"/>
      <c r="H16" s="115"/>
      <c r="I16" s="116"/>
      <c r="J16" s="117"/>
      <c r="K16" s="117"/>
      <c r="L16" s="123">
        <f t="shared" si="0"/>
        <v>518.40000000000009</v>
      </c>
      <c r="M16" s="132">
        <v>518.4</v>
      </c>
      <c r="N16" s="129"/>
      <c r="O16" s="131">
        <v>140</v>
      </c>
    </row>
    <row r="17" spans="1:15" ht="15" thickBot="1" x14ac:dyDescent="0.35">
      <c r="A17" s="108">
        <v>8</v>
      </c>
      <c r="B17" s="109" t="s">
        <v>3</v>
      </c>
      <c r="C17" s="110" t="s">
        <v>1</v>
      </c>
      <c r="D17" s="111">
        <v>15217352</v>
      </c>
      <c r="E17" s="112"/>
      <c r="F17" s="113"/>
      <c r="G17" s="114"/>
      <c r="H17" s="115"/>
      <c r="I17" s="116"/>
      <c r="J17" s="117"/>
      <c r="K17" s="117"/>
      <c r="L17" s="123">
        <f t="shared" si="0"/>
        <v>518.40000000000009</v>
      </c>
      <c r="M17" s="132">
        <v>518.4</v>
      </c>
      <c r="N17" s="129"/>
      <c r="O17" s="131">
        <v>140</v>
      </c>
    </row>
    <row r="18" spans="1:15" x14ac:dyDescent="0.3">
      <c r="A18" s="99">
        <v>9</v>
      </c>
      <c r="B18" s="118" t="s">
        <v>15</v>
      </c>
      <c r="C18" s="119" t="s">
        <v>1</v>
      </c>
      <c r="D18" s="101">
        <v>46531417</v>
      </c>
      <c r="E18" s="102">
        <v>1</v>
      </c>
      <c r="F18" s="103"/>
      <c r="G18" s="104"/>
      <c r="H18" s="115"/>
      <c r="I18" s="116"/>
      <c r="J18" s="117"/>
      <c r="K18" s="117"/>
      <c r="L18" s="123">
        <f t="shared" si="0"/>
        <v>518.40000000000009</v>
      </c>
      <c r="M18" s="132">
        <v>518.4</v>
      </c>
      <c r="N18" s="129"/>
      <c r="O18" s="131">
        <v>140</v>
      </c>
    </row>
    <row r="19" spans="1:15" ht="15" thickBot="1" x14ac:dyDescent="0.35">
      <c r="A19" s="108">
        <v>10</v>
      </c>
      <c r="B19" s="109" t="s">
        <v>14</v>
      </c>
      <c r="C19" s="110" t="s">
        <v>1</v>
      </c>
      <c r="D19" s="111">
        <v>45981989</v>
      </c>
      <c r="E19" s="112"/>
      <c r="F19" s="113"/>
      <c r="G19" s="114"/>
      <c r="H19" s="115"/>
      <c r="I19" s="116"/>
      <c r="J19" s="117"/>
      <c r="K19" s="117"/>
      <c r="L19" s="123">
        <f t="shared" si="0"/>
        <v>518.40000000000009</v>
      </c>
      <c r="M19" s="132">
        <v>518.4</v>
      </c>
      <c r="N19" s="129"/>
      <c r="O19" s="131">
        <v>140</v>
      </c>
    </row>
    <row r="20" spans="1:15" x14ac:dyDescent="0.3">
      <c r="A20" s="99">
        <v>11</v>
      </c>
      <c r="B20" s="118" t="s">
        <v>16</v>
      </c>
      <c r="C20" s="119" t="s">
        <v>1</v>
      </c>
      <c r="D20" s="101">
        <v>70026057</v>
      </c>
      <c r="E20" s="102">
        <v>1</v>
      </c>
      <c r="F20" s="103"/>
      <c r="G20" s="104"/>
      <c r="H20" s="115"/>
      <c r="I20" s="116"/>
      <c r="J20" s="117"/>
      <c r="K20" s="117"/>
      <c r="L20" s="123">
        <f t="shared" si="0"/>
        <v>518.40000000000009</v>
      </c>
      <c r="M20" s="132">
        <v>302.41000000000003</v>
      </c>
      <c r="N20" s="129"/>
    </row>
    <row r="21" spans="1:15" ht="15" thickBot="1" x14ac:dyDescent="0.35">
      <c r="A21" s="108">
        <v>12</v>
      </c>
      <c r="B21" s="109" t="s">
        <v>17</v>
      </c>
      <c r="C21" s="110" t="s">
        <v>1</v>
      </c>
      <c r="D21" s="111">
        <v>41965228</v>
      </c>
      <c r="E21" s="112"/>
      <c r="F21" s="113"/>
      <c r="G21" s="114"/>
      <c r="H21" s="115"/>
      <c r="I21" s="116"/>
      <c r="J21" s="117"/>
      <c r="K21" s="117"/>
      <c r="L21" s="123">
        <f t="shared" si="0"/>
        <v>518.40000000000009</v>
      </c>
      <c r="M21" s="129"/>
      <c r="N21" s="129"/>
    </row>
    <row r="22" spans="1:15" x14ac:dyDescent="0.3">
      <c r="A22" s="99">
        <v>13</v>
      </c>
      <c r="B22" s="118" t="s">
        <v>18</v>
      </c>
      <c r="C22" s="119" t="s">
        <v>1</v>
      </c>
      <c r="D22" s="101">
        <v>76792961</v>
      </c>
      <c r="E22" s="102">
        <v>1</v>
      </c>
      <c r="F22" s="103"/>
      <c r="G22" s="104"/>
      <c r="H22" s="115"/>
      <c r="I22" s="116"/>
      <c r="J22" s="117"/>
      <c r="K22" s="117"/>
      <c r="L22" s="123">
        <f t="shared" si="0"/>
        <v>518.40000000000009</v>
      </c>
      <c r="M22" s="129"/>
      <c r="N22" s="129"/>
    </row>
    <row r="23" spans="1:15" ht="15" thickBot="1" x14ac:dyDescent="0.35">
      <c r="A23" s="108">
        <v>14</v>
      </c>
      <c r="B23" s="109" t="s">
        <v>0</v>
      </c>
      <c r="C23" s="110" t="s">
        <v>1</v>
      </c>
      <c r="D23" s="111">
        <v>41550566</v>
      </c>
      <c r="E23" s="112"/>
      <c r="F23" s="113"/>
      <c r="G23" s="114"/>
      <c r="H23" s="115"/>
      <c r="I23" s="116"/>
      <c r="J23" s="117"/>
      <c r="K23" s="117"/>
      <c r="L23" s="123">
        <f t="shared" si="0"/>
        <v>518.40000000000009</v>
      </c>
      <c r="M23" s="129"/>
      <c r="N23" s="129"/>
    </row>
    <row r="24" spans="1:15" x14ac:dyDescent="0.3">
      <c r="A24" s="99">
        <v>15</v>
      </c>
      <c r="B24" s="118" t="s">
        <v>19</v>
      </c>
      <c r="C24" s="119" t="s">
        <v>1</v>
      </c>
      <c r="D24" s="101">
        <v>10156841</v>
      </c>
      <c r="E24" s="102">
        <v>1</v>
      </c>
      <c r="F24" s="103"/>
      <c r="G24" s="104"/>
      <c r="H24" s="115"/>
      <c r="I24" s="116"/>
      <c r="J24" s="117"/>
      <c r="K24" s="117"/>
      <c r="L24" s="123">
        <f t="shared" si="0"/>
        <v>518.40000000000009</v>
      </c>
      <c r="M24" s="129"/>
      <c r="N24" s="129"/>
    </row>
    <row r="25" spans="1:15" ht="15" thickBot="1" x14ac:dyDescent="0.35">
      <c r="A25" s="108">
        <v>16</v>
      </c>
      <c r="B25" s="109" t="s">
        <v>20</v>
      </c>
      <c r="C25" s="110" t="s">
        <v>1</v>
      </c>
      <c r="D25" s="111">
        <v>72170766</v>
      </c>
      <c r="E25" s="112"/>
      <c r="F25" s="113"/>
      <c r="G25" s="114"/>
      <c r="H25" s="120"/>
      <c r="I25" s="121"/>
      <c r="J25" s="122"/>
      <c r="K25" s="122"/>
      <c r="L25" s="123">
        <f t="shared" si="0"/>
        <v>518.40000000000009</v>
      </c>
      <c r="M25" s="129"/>
      <c r="N25" s="129"/>
    </row>
    <row r="26" spans="1:15" ht="15" customHeight="1" x14ac:dyDescent="0.3">
      <c r="A26" s="5">
        <v>17</v>
      </c>
      <c r="B26" s="2" t="s">
        <v>28</v>
      </c>
      <c r="C26" s="13" t="s">
        <v>1</v>
      </c>
      <c r="D26" s="13">
        <v>70781296</v>
      </c>
      <c r="E26" s="68">
        <v>1</v>
      </c>
      <c r="F26" s="33"/>
      <c r="G26" s="75"/>
      <c r="H26" s="72" t="s">
        <v>26</v>
      </c>
      <c r="I26" s="91">
        <v>20518185552</v>
      </c>
      <c r="J26" s="82" t="s">
        <v>27</v>
      </c>
      <c r="K26" s="82"/>
    </row>
    <row r="27" spans="1:15" ht="15" thickBot="1" x14ac:dyDescent="0.35">
      <c r="A27" s="6">
        <v>18</v>
      </c>
      <c r="B27" s="1" t="s">
        <v>37</v>
      </c>
      <c r="C27" s="12" t="s">
        <v>1</v>
      </c>
      <c r="D27" s="12">
        <v>45531567</v>
      </c>
      <c r="E27" s="69"/>
      <c r="F27" s="34"/>
      <c r="G27" s="76"/>
      <c r="H27" s="89"/>
      <c r="I27" s="92"/>
      <c r="J27" s="83"/>
      <c r="K27" s="83"/>
    </row>
    <row r="28" spans="1:15" x14ac:dyDescent="0.3">
      <c r="A28" s="5">
        <v>19</v>
      </c>
      <c r="B28" s="2" t="s">
        <v>29</v>
      </c>
      <c r="C28" s="13" t="s">
        <v>1</v>
      </c>
      <c r="D28" s="13">
        <v>41713701</v>
      </c>
      <c r="E28" s="68">
        <v>1</v>
      </c>
      <c r="F28" s="33"/>
      <c r="G28" s="75"/>
      <c r="H28" s="89"/>
      <c r="I28" s="92"/>
      <c r="J28" s="83"/>
      <c r="K28" s="83"/>
    </row>
    <row r="29" spans="1:15" ht="15" thickBot="1" x14ac:dyDescent="0.35">
      <c r="A29" s="6">
        <v>20</v>
      </c>
      <c r="B29" s="1" t="s">
        <v>38</v>
      </c>
      <c r="C29" s="12" t="s">
        <v>1</v>
      </c>
      <c r="D29" s="12">
        <v>43059181</v>
      </c>
      <c r="E29" s="69"/>
      <c r="F29" s="34"/>
      <c r="G29" s="76"/>
      <c r="H29" s="89"/>
      <c r="I29" s="92"/>
      <c r="J29" s="83"/>
      <c r="K29" s="83"/>
    </row>
    <row r="30" spans="1:15" x14ac:dyDescent="0.3">
      <c r="A30" s="5">
        <v>21</v>
      </c>
      <c r="B30" s="2" t="s">
        <v>30</v>
      </c>
      <c r="C30" s="13" t="s">
        <v>1</v>
      </c>
      <c r="D30" s="13">
        <v>71776232</v>
      </c>
      <c r="E30" s="68">
        <v>1</v>
      </c>
      <c r="F30" s="33"/>
      <c r="G30" s="75"/>
      <c r="H30" s="89"/>
      <c r="I30" s="92"/>
      <c r="J30" s="83"/>
      <c r="K30" s="83"/>
    </row>
    <row r="31" spans="1:15" ht="15" thickBot="1" x14ac:dyDescent="0.35">
      <c r="A31" s="6">
        <v>22</v>
      </c>
      <c r="B31" s="1" t="s">
        <v>39</v>
      </c>
      <c r="C31" s="12" t="s">
        <v>1</v>
      </c>
      <c r="D31" s="12">
        <v>47291748</v>
      </c>
      <c r="E31" s="69"/>
      <c r="F31" s="34"/>
      <c r="G31" s="76"/>
      <c r="H31" s="89"/>
      <c r="I31" s="92"/>
      <c r="J31" s="83"/>
      <c r="K31" s="83"/>
    </row>
    <row r="32" spans="1:15" x14ac:dyDescent="0.3">
      <c r="A32" s="5">
        <v>23</v>
      </c>
      <c r="B32" s="2" t="s">
        <v>40</v>
      </c>
      <c r="C32" s="13" t="s">
        <v>1</v>
      </c>
      <c r="D32" s="13">
        <v>42422536</v>
      </c>
      <c r="E32" s="68">
        <v>1</v>
      </c>
      <c r="F32" s="33"/>
      <c r="G32" s="75"/>
      <c r="H32" s="89"/>
      <c r="I32" s="92"/>
      <c r="J32" s="83"/>
      <c r="K32" s="83"/>
    </row>
    <row r="33" spans="1:11" ht="15" thickBot="1" x14ac:dyDescent="0.35">
      <c r="A33" s="6">
        <v>24</v>
      </c>
      <c r="B33" s="1" t="s">
        <v>41</v>
      </c>
      <c r="C33" s="12" t="s">
        <v>1</v>
      </c>
      <c r="D33" s="12">
        <v>80167890</v>
      </c>
      <c r="E33" s="69"/>
      <c r="F33" s="34"/>
      <c r="G33" s="76"/>
      <c r="H33" s="89"/>
      <c r="I33" s="92"/>
      <c r="J33" s="83"/>
      <c r="K33" s="83"/>
    </row>
    <row r="34" spans="1:11" x14ac:dyDescent="0.3">
      <c r="A34" s="5">
        <v>25</v>
      </c>
      <c r="B34" s="2" t="s">
        <v>31</v>
      </c>
      <c r="C34" s="13" t="s">
        <v>1</v>
      </c>
      <c r="D34" s="13">
        <v>80146481</v>
      </c>
      <c r="E34" s="68">
        <v>1</v>
      </c>
      <c r="F34" s="33"/>
      <c r="G34" s="75"/>
      <c r="H34" s="89"/>
      <c r="I34" s="92"/>
      <c r="J34" s="83"/>
      <c r="K34" s="83"/>
    </row>
    <row r="35" spans="1:11" ht="15" thickBot="1" x14ac:dyDescent="0.35">
      <c r="A35" s="6">
        <v>26</v>
      </c>
      <c r="B35" s="1" t="s">
        <v>42</v>
      </c>
      <c r="C35" s="12" t="s">
        <v>1</v>
      </c>
      <c r="D35" s="21">
        <v>46275038</v>
      </c>
      <c r="E35" s="69"/>
      <c r="F35" s="34"/>
      <c r="G35" s="76"/>
      <c r="H35" s="89"/>
      <c r="I35" s="92"/>
      <c r="J35" s="83"/>
      <c r="K35" s="83"/>
    </row>
    <row r="36" spans="1:11" x14ac:dyDescent="0.3">
      <c r="A36" s="3">
        <v>27</v>
      </c>
      <c r="B36" s="2" t="s">
        <v>32</v>
      </c>
      <c r="C36" s="13" t="s">
        <v>1</v>
      </c>
      <c r="D36" s="22">
        <v>42401656</v>
      </c>
      <c r="E36" s="73">
        <v>1</v>
      </c>
      <c r="F36" s="35"/>
      <c r="G36" s="77"/>
      <c r="H36" s="89"/>
      <c r="I36" s="92"/>
      <c r="J36" s="83"/>
      <c r="K36" s="83"/>
    </row>
    <row r="37" spans="1:11" ht="15" thickBot="1" x14ac:dyDescent="0.35">
      <c r="A37" s="4">
        <v>28</v>
      </c>
      <c r="B37" s="1" t="s">
        <v>43</v>
      </c>
      <c r="C37" s="12" t="s">
        <v>1</v>
      </c>
      <c r="D37" s="21">
        <v>40099072</v>
      </c>
      <c r="E37" s="74"/>
      <c r="F37" s="36"/>
      <c r="G37" s="78"/>
      <c r="H37" s="89"/>
      <c r="I37" s="92"/>
      <c r="J37" s="83"/>
      <c r="K37" s="83"/>
    </row>
    <row r="38" spans="1:11" x14ac:dyDescent="0.3">
      <c r="A38" s="3">
        <v>29</v>
      </c>
      <c r="B38" s="2" t="s">
        <v>33</v>
      </c>
      <c r="C38" s="13" t="s">
        <v>1</v>
      </c>
      <c r="D38" s="22">
        <v>41145309</v>
      </c>
      <c r="E38" s="73">
        <v>1</v>
      </c>
      <c r="F38" s="35"/>
      <c r="G38" s="77"/>
      <c r="H38" s="89"/>
      <c r="I38" s="92"/>
      <c r="J38" s="83"/>
      <c r="K38" s="83"/>
    </row>
    <row r="39" spans="1:11" ht="15" thickBot="1" x14ac:dyDescent="0.35">
      <c r="A39" s="4">
        <v>30</v>
      </c>
      <c r="B39" s="1" t="s">
        <v>44</v>
      </c>
      <c r="C39" s="12" t="s">
        <v>1</v>
      </c>
      <c r="D39" s="21">
        <v>73875488</v>
      </c>
      <c r="E39" s="74"/>
      <c r="F39" s="36"/>
      <c r="G39" s="78"/>
      <c r="H39" s="89"/>
      <c r="I39" s="92"/>
      <c r="J39" s="83"/>
      <c r="K39" s="83"/>
    </row>
    <row r="40" spans="1:11" ht="15" thickBot="1" x14ac:dyDescent="0.35">
      <c r="A40" s="7">
        <v>31</v>
      </c>
      <c r="B40" s="8" t="s">
        <v>34</v>
      </c>
      <c r="C40" s="14" t="s">
        <v>1</v>
      </c>
      <c r="D40" s="23">
        <v>45292295</v>
      </c>
      <c r="E40" s="37"/>
      <c r="F40" s="37"/>
      <c r="G40" s="38">
        <v>1</v>
      </c>
      <c r="H40" s="89"/>
      <c r="I40" s="92"/>
      <c r="J40" s="83"/>
      <c r="K40" s="83"/>
    </row>
    <row r="41" spans="1:11" ht="15" thickBot="1" x14ac:dyDescent="0.35">
      <c r="A41" s="7">
        <v>32</v>
      </c>
      <c r="B41" s="8" t="s">
        <v>35</v>
      </c>
      <c r="C41" s="14" t="s">
        <v>57</v>
      </c>
      <c r="D41" s="24" t="s">
        <v>47</v>
      </c>
      <c r="E41" s="37"/>
      <c r="F41" s="37"/>
      <c r="G41" s="38">
        <v>1</v>
      </c>
      <c r="H41" s="89"/>
      <c r="I41" s="92"/>
      <c r="J41" s="83"/>
      <c r="K41" s="83"/>
    </row>
    <row r="42" spans="1:11" ht="15" thickBot="1" x14ac:dyDescent="0.35">
      <c r="A42" s="7">
        <v>33</v>
      </c>
      <c r="B42" s="8" t="s">
        <v>36</v>
      </c>
      <c r="C42" s="14" t="s">
        <v>1</v>
      </c>
      <c r="D42" s="23">
        <v>41760258</v>
      </c>
      <c r="E42" s="37"/>
      <c r="F42" s="37"/>
      <c r="G42" s="38">
        <v>1</v>
      </c>
      <c r="H42" s="90"/>
      <c r="I42" s="93"/>
      <c r="J42" s="84"/>
      <c r="K42" s="84"/>
    </row>
    <row r="43" spans="1:11" ht="15" thickBot="1" x14ac:dyDescent="0.35">
      <c r="A43" s="7">
        <v>34</v>
      </c>
      <c r="B43" s="2" t="s">
        <v>48</v>
      </c>
      <c r="C43" s="13" t="s">
        <v>56</v>
      </c>
      <c r="D43" s="22"/>
      <c r="E43" s="33"/>
      <c r="F43" s="33">
        <v>1</v>
      </c>
      <c r="G43" s="39"/>
      <c r="H43" s="15" t="s">
        <v>52</v>
      </c>
      <c r="I43" s="10"/>
      <c r="J43" s="11"/>
      <c r="K43" s="11" t="s">
        <v>59</v>
      </c>
    </row>
    <row r="44" spans="1:11" ht="15" thickBot="1" x14ac:dyDescent="0.35">
      <c r="A44" s="7">
        <v>35</v>
      </c>
      <c r="B44" s="2" t="s">
        <v>49</v>
      </c>
      <c r="C44" s="13" t="s">
        <v>56</v>
      </c>
      <c r="D44" s="22"/>
      <c r="E44" s="33"/>
      <c r="F44" s="33">
        <v>1</v>
      </c>
      <c r="G44" s="39"/>
      <c r="H44" s="15" t="s">
        <v>52</v>
      </c>
      <c r="I44" s="10"/>
      <c r="J44" s="11"/>
      <c r="K44" s="11" t="s">
        <v>59</v>
      </c>
    </row>
    <row r="45" spans="1:11" ht="15" thickBot="1" x14ac:dyDescent="0.35">
      <c r="A45" s="7">
        <v>36</v>
      </c>
      <c r="B45" s="8" t="s">
        <v>50</v>
      </c>
      <c r="C45" s="14" t="s">
        <v>56</v>
      </c>
      <c r="D45" s="23"/>
      <c r="E45" s="37"/>
      <c r="F45" s="37">
        <v>1</v>
      </c>
      <c r="G45" s="38"/>
      <c r="H45" s="15" t="s">
        <v>52</v>
      </c>
      <c r="I45" s="10"/>
      <c r="J45" s="11"/>
      <c r="K45" s="11" t="s">
        <v>59</v>
      </c>
    </row>
    <row r="46" spans="1:11" ht="15" thickBot="1" x14ac:dyDescent="0.35">
      <c r="A46" s="79" t="s">
        <v>58</v>
      </c>
      <c r="B46" s="79"/>
      <c r="C46" s="79"/>
      <c r="D46" s="79"/>
      <c r="E46" s="16">
        <f>SUM(E10:E42)</f>
        <v>15</v>
      </c>
      <c r="F46" s="16">
        <f>SUM(F10:F45)</f>
        <v>3</v>
      </c>
      <c r="G46" s="16">
        <f>SUM(G40:G45)</f>
        <v>3</v>
      </c>
      <c r="H46" s="17"/>
      <c r="I46" s="18"/>
      <c r="J46" s="19"/>
      <c r="K46" s="20"/>
    </row>
    <row r="47" spans="1:11" ht="15" thickTop="1" x14ac:dyDescent="0.3"/>
  </sheetData>
  <mergeCells count="52">
    <mergeCell ref="M8:N8"/>
    <mergeCell ref="O8:P8"/>
    <mergeCell ref="A46:D46"/>
    <mergeCell ref="K7:K9"/>
    <mergeCell ref="K10:K25"/>
    <mergeCell ref="K26:K42"/>
    <mergeCell ref="A3:K3"/>
    <mergeCell ref="A4:K4"/>
    <mergeCell ref="A5:K6"/>
    <mergeCell ref="C7:D7"/>
    <mergeCell ref="E38:E39"/>
    <mergeCell ref="G38:G39"/>
    <mergeCell ref="H26:H42"/>
    <mergeCell ref="I26:I42"/>
    <mergeCell ref="J26:J42"/>
    <mergeCell ref="E30:E31"/>
    <mergeCell ref="E32:E33"/>
    <mergeCell ref="E34:E35"/>
    <mergeCell ref="E36:E37"/>
    <mergeCell ref="G26:G27"/>
    <mergeCell ref="G28:G29"/>
    <mergeCell ref="G30:G31"/>
    <mergeCell ref="G32:G33"/>
    <mergeCell ref="G34:G35"/>
    <mergeCell ref="G36:G37"/>
    <mergeCell ref="E28:E29"/>
    <mergeCell ref="A7:A9"/>
    <mergeCell ref="H10:H25"/>
    <mergeCell ref="I10:I25"/>
    <mergeCell ref="J10:J25"/>
    <mergeCell ref="E26:E27"/>
    <mergeCell ref="E18:E19"/>
    <mergeCell ref="E20:E21"/>
    <mergeCell ref="E22:E23"/>
    <mergeCell ref="E24:E25"/>
    <mergeCell ref="G10:G11"/>
    <mergeCell ref="G12:G13"/>
    <mergeCell ref="G14:G15"/>
    <mergeCell ref="G16:G17"/>
    <mergeCell ref="G18:G19"/>
    <mergeCell ref="E10:E11"/>
    <mergeCell ref="E12:E13"/>
    <mergeCell ref="E14:E15"/>
    <mergeCell ref="E16:E17"/>
    <mergeCell ref="G20:G21"/>
    <mergeCell ref="G22:G23"/>
    <mergeCell ref="G24:G25"/>
    <mergeCell ref="B7:B9"/>
    <mergeCell ref="E7:G7"/>
    <mergeCell ref="J7:J9"/>
    <mergeCell ref="H7:H9"/>
    <mergeCell ref="I7:I9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E713-3260-4E68-81DE-13652C8C5E7B}">
  <dimension ref="B2:K55"/>
  <sheetViews>
    <sheetView showGridLines="0" workbookViewId="0">
      <selection activeCell="D13" sqref="D13"/>
    </sheetView>
  </sheetViews>
  <sheetFormatPr baseColWidth="10" defaultRowHeight="14.4" x14ac:dyDescent="0.3"/>
  <cols>
    <col min="2" max="2" width="26.88671875" customWidth="1"/>
    <col min="3" max="3" width="13.88671875" customWidth="1"/>
    <col min="4" max="4" width="12.6640625" customWidth="1"/>
    <col min="5" max="8" width="13.77734375" customWidth="1"/>
    <col min="9" max="9" width="21.6640625" customWidth="1"/>
  </cols>
  <sheetData>
    <row r="2" spans="2:11" ht="16.2" x14ac:dyDescent="0.3">
      <c r="B2" s="94" t="s">
        <v>60</v>
      </c>
      <c r="C2" s="94"/>
      <c r="D2" s="94"/>
      <c r="E2" s="94"/>
      <c r="F2" s="94"/>
      <c r="G2" s="94"/>
      <c r="H2" s="94"/>
      <c r="I2" s="94"/>
    </row>
    <row r="3" spans="2:11" ht="19.8" customHeight="1" x14ac:dyDescent="0.3">
      <c r="B3" s="95" t="s">
        <v>61</v>
      </c>
      <c r="C3" s="95"/>
      <c r="D3" s="95"/>
      <c r="E3" s="95"/>
      <c r="F3" s="95"/>
      <c r="G3" s="95"/>
      <c r="H3" s="95"/>
      <c r="I3" s="95"/>
    </row>
    <row r="4" spans="2:11" ht="24" customHeight="1" x14ac:dyDescent="0.3">
      <c r="B4" s="96" t="s">
        <v>46</v>
      </c>
      <c r="C4" s="96"/>
      <c r="D4" s="96"/>
      <c r="E4" s="96"/>
      <c r="F4" s="96"/>
      <c r="G4" s="96"/>
      <c r="H4" s="96"/>
      <c r="I4" s="96"/>
    </row>
    <row r="5" spans="2:11" x14ac:dyDescent="0.3">
      <c r="B5" s="28"/>
      <c r="C5" s="29"/>
      <c r="D5" s="29"/>
      <c r="E5" s="30"/>
      <c r="F5" s="27"/>
      <c r="G5" s="27"/>
      <c r="H5" s="27"/>
      <c r="I5" s="27"/>
    </row>
    <row r="6" spans="2:11" x14ac:dyDescent="0.3">
      <c r="B6" s="55" t="s">
        <v>69</v>
      </c>
      <c r="C6" s="55" t="s">
        <v>70</v>
      </c>
      <c r="D6" s="56" t="s">
        <v>71</v>
      </c>
      <c r="E6" s="55" t="s">
        <v>63</v>
      </c>
      <c r="F6" s="55" t="s">
        <v>64</v>
      </c>
      <c r="G6" s="55" t="s">
        <v>65</v>
      </c>
      <c r="H6" s="55" t="s">
        <v>66</v>
      </c>
      <c r="I6" s="55" t="s">
        <v>68</v>
      </c>
    </row>
    <row r="7" spans="2:11" x14ac:dyDescent="0.3">
      <c r="B7" s="40" t="s">
        <v>62</v>
      </c>
      <c r="C7" s="41" t="s">
        <v>87</v>
      </c>
      <c r="D7" s="42"/>
      <c r="E7" s="42">
        <f>345.6*8</f>
        <v>2764.8</v>
      </c>
      <c r="F7" s="42">
        <f>345.6*8</f>
        <v>2764.8</v>
      </c>
      <c r="G7" s="42">
        <f>+F7</f>
        <v>2764.8</v>
      </c>
      <c r="H7" s="42"/>
      <c r="I7" s="43">
        <f>SUM(D7:H7)</f>
        <v>8294.4000000000015</v>
      </c>
    </row>
    <row r="8" spans="2:11" x14ac:dyDescent="0.3">
      <c r="B8" s="44" t="s">
        <v>72</v>
      </c>
      <c r="C8" s="45" t="s">
        <v>100</v>
      </c>
      <c r="D8" s="46"/>
      <c r="E8" s="47"/>
      <c r="F8" s="46">
        <f>80*27</f>
        <v>2160</v>
      </c>
      <c r="G8" s="46">
        <f>+F8</f>
        <v>2160</v>
      </c>
      <c r="H8" s="46"/>
      <c r="I8" s="48">
        <f t="shared" ref="I8:I19" si="0">SUM(D8:H8)</f>
        <v>4320</v>
      </c>
    </row>
    <row r="9" spans="2:11" x14ac:dyDescent="0.3">
      <c r="B9" s="44" t="s">
        <v>67</v>
      </c>
      <c r="C9" s="45" t="s">
        <v>76</v>
      </c>
      <c r="D9" s="46"/>
      <c r="E9" s="47">
        <f>50*22</f>
        <v>1100</v>
      </c>
      <c r="F9" s="47">
        <f>+E9</f>
        <v>1100</v>
      </c>
      <c r="G9" s="47">
        <f>+F9</f>
        <v>1100</v>
      </c>
      <c r="H9" s="47"/>
      <c r="I9" s="48">
        <f t="shared" si="0"/>
        <v>3300</v>
      </c>
    </row>
    <row r="10" spans="2:11" x14ac:dyDescent="0.3">
      <c r="B10" s="44" t="s">
        <v>90</v>
      </c>
      <c r="C10" s="45" t="s">
        <v>101</v>
      </c>
      <c r="D10" s="46">
        <f>1500*3.79</f>
        <v>5685</v>
      </c>
      <c r="E10" s="47"/>
      <c r="F10" s="46"/>
      <c r="G10" s="46"/>
      <c r="H10" s="46"/>
      <c r="I10" s="48">
        <f t="shared" si="0"/>
        <v>5685</v>
      </c>
    </row>
    <row r="11" spans="2:11" x14ac:dyDescent="0.3">
      <c r="B11" s="44" t="s">
        <v>74</v>
      </c>
      <c r="C11" s="45" t="s">
        <v>86</v>
      </c>
      <c r="D11" s="46">
        <f>30*25</f>
        <v>750</v>
      </c>
      <c r="E11" s="47"/>
      <c r="F11" s="46"/>
      <c r="G11" s="46"/>
      <c r="H11" s="46"/>
      <c r="I11" s="48">
        <f t="shared" si="0"/>
        <v>750</v>
      </c>
    </row>
    <row r="12" spans="2:11" x14ac:dyDescent="0.3">
      <c r="B12" s="44" t="s">
        <v>75</v>
      </c>
      <c r="C12" s="45" t="s">
        <v>86</v>
      </c>
      <c r="D12" s="46">
        <f>70*25</f>
        <v>1750</v>
      </c>
      <c r="E12" s="47"/>
      <c r="F12" s="46"/>
      <c r="G12" s="46"/>
      <c r="H12" s="46"/>
      <c r="I12" s="48">
        <f t="shared" si="0"/>
        <v>1750</v>
      </c>
    </row>
    <row r="13" spans="2:11" x14ac:dyDescent="0.3">
      <c r="B13" s="49" t="s">
        <v>91</v>
      </c>
      <c r="C13" s="45" t="s">
        <v>73</v>
      </c>
      <c r="D13" s="46">
        <f>16*300</f>
        <v>4800</v>
      </c>
      <c r="E13" s="47"/>
      <c r="F13" s="47"/>
      <c r="G13" s="47"/>
      <c r="H13" s="47"/>
      <c r="I13" s="48">
        <f t="shared" si="0"/>
        <v>4800</v>
      </c>
    </row>
    <row r="14" spans="2:11" x14ac:dyDescent="0.3">
      <c r="B14" s="49" t="s">
        <v>92</v>
      </c>
      <c r="C14" s="45" t="s">
        <v>93</v>
      </c>
      <c r="D14" s="46">
        <f>3*300</f>
        <v>900</v>
      </c>
      <c r="E14" s="47"/>
      <c r="F14" s="46"/>
      <c r="G14" s="46"/>
      <c r="H14" s="46"/>
      <c r="I14" s="48">
        <f t="shared" si="0"/>
        <v>900</v>
      </c>
    </row>
    <row r="15" spans="2:11" x14ac:dyDescent="0.3">
      <c r="B15" s="49" t="s">
        <v>94</v>
      </c>
      <c r="C15" s="45" t="s">
        <v>95</v>
      </c>
      <c r="D15" s="46">
        <f>70*25</f>
        <v>1750</v>
      </c>
      <c r="E15" s="47"/>
      <c r="F15" s="46"/>
      <c r="G15" s="46"/>
      <c r="H15" s="46"/>
      <c r="I15" s="48">
        <f t="shared" si="0"/>
        <v>1750</v>
      </c>
      <c r="K15" t="s">
        <v>96</v>
      </c>
    </row>
    <row r="16" spans="2:11" x14ac:dyDescent="0.3">
      <c r="B16" s="49" t="s">
        <v>89</v>
      </c>
      <c r="C16" s="45" t="s">
        <v>86</v>
      </c>
      <c r="D16" s="46">
        <f>30*25</f>
        <v>750</v>
      </c>
      <c r="E16" s="47"/>
      <c r="F16" s="46"/>
      <c r="G16" s="46"/>
      <c r="H16" s="46"/>
      <c r="I16" s="48">
        <f t="shared" si="0"/>
        <v>750</v>
      </c>
    </row>
    <row r="17" spans="2:9" x14ac:dyDescent="0.3">
      <c r="B17" s="49" t="s">
        <v>97</v>
      </c>
      <c r="C17" s="45" t="s">
        <v>86</v>
      </c>
      <c r="D17" s="46">
        <v>300</v>
      </c>
      <c r="E17" s="47"/>
      <c r="F17" s="46"/>
      <c r="G17" s="46"/>
      <c r="H17" s="46"/>
      <c r="I17" s="48">
        <f t="shared" si="0"/>
        <v>300</v>
      </c>
    </row>
    <row r="18" spans="2:9" x14ac:dyDescent="0.3">
      <c r="B18" s="49" t="s">
        <v>98</v>
      </c>
      <c r="C18" s="45"/>
      <c r="D18" s="46">
        <v>500</v>
      </c>
      <c r="E18" s="47"/>
      <c r="F18" s="46"/>
      <c r="G18" s="46"/>
      <c r="H18" s="46"/>
      <c r="I18" s="48">
        <f t="shared" si="0"/>
        <v>500</v>
      </c>
    </row>
    <row r="19" spans="2:9" x14ac:dyDescent="0.3">
      <c r="B19" s="49" t="s">
        <v>99</v>
      </c>
      <c r="C19" s="45"/>
      <c r="D19" s="46">
        <v>800</v>
      </c>
      <c r="E19" s="47"/>
      <c r="F19" s="46"/>
      <c r="G19" s="46"/>
      <c r="H19" s="46"/>
      <c r="I19" s="48">
        <f t="shared" si="0"/>
        <v>800</v>
      </c>
    </row>
    <row r="20" spans="2:9" x14ac:dyDescent="0.3">
      <c r="B20" s="60" t="s">
        <v>88</v>
      </c>
      <c r="C20" s="61"/>
      <c r="D20" s="62"/>
      <c r="E20" s="63"/>
      <c r="F20" s="62"/>
      <c r="G20" s="62"/>
      <c r="H20" s="62"/>
      <c r="I20" s="64"/>
    </row>
    <row r="21" spans="2:9" x14ac:dyDescent="0.3">
      <c r="B21" s="50"/>
      <c r="C21" s="51"/>
      <c r="D21" s="52"/>
      <c r="E21" s="53"/>
      <c r="F21" s="52"/>
      <c r="G21" s="52"/>
      <c r="H21" s="52"/>
      <c r="I21" s="54"/>
    </row>
    <row r="22" spans="2:9" ht="15" thickBot="1" x14ac:dyDescent="0.35">
      <c r="B22" s="57"/>
      <c r="C22" s="58"/>
      <c r="D22" s="59">
        <f t="shared" ref="D22:G22" si="1">SUM(D7:D21)</f>
        <v>17985</v>
      </c>
      <c r="E22" s="59">
        <f t="shared" si="1"/>
        <v>3864.8</v>
      </c>
      <c r="F22" s="59">
        <f t="shared" si="1"/>
        <v>6024.8</v>
      </c>
      <c r="G22" s="59">
        <f t="shared" si="1"/>
        <v>6024.8</v>
      </c>
      <c r="H22" s="59">
        <f>SUM(H7:H21)</f>
        <v>0</v>
      </c>
      <c r="I22" s="59">
        <f>SUM(I7:I21)</f>
        <v>33899.4</v>
      </c>
    </row>
    <row r="23" spans="2:9" ht="15" thickTop="1" x14ac:dyDescent="0.3">
      <c r="B23" s="27"/>
      <c r="C23" s="27"/>
      <c r="D23" s="27"/>
      <c r="E23" s="31"/>
      <c r="F23" s="32">
        <v>64269.37</v>
      </c>
      <c r="G23" s="27"/>
      <c r="H23" s="27"/>
      <c r="I23" s="27"/>
    </row>
    <row r="27" spans="2:9" x14ac:dyDescent="0.3">
      <c r="F27" t="s">
        <v>79</v>
      </c>
      <c r="G27">
        <v>200</v>
      </c>
    </row>
    <row r="28" spans="2:9" x14ac:dyDescent="0.3">
      <c r="F28" t="s">
        <v>80</v>
      </c>
      <c r="G28">
        <v>0</v>
      </c>
    </row>
    <row r="29" spans="2:9" x14ac:dyDescent="0.3">
      <c r="F29" t="s">
        <v>77</v>
      </c>
      <c r="G29">
        <v>190</v>
      </c>
    </row>
    <row r="30" spans="2:9" x14ac:dyDescent="0.3">
      <c r="F30" t="s">
        <v>81</v>
      </c>
      <c r="G30">
        <v>200</v>
      </c>
    </row>
    <row r="31" spans="2:9" x14ac:dyDescent="0.3">
      <c r="F31" t="s">
        <v>82</v>
      </c>
      <c r="G31">
        <v>0</v>
      </c>
    </row>
    <row r="32" spans="2:9" x14ac:dyDescent="0.3">
      <c r="F32" t="s">
        <v>78</v>
      </c>
      <c r="G32">
        <v>230</v>
      </c>
    </row>
    <row r="33" spans="5:9" x14ac:dyDescent="0.3">
      <c r="F33" t="s">
        <v>83</v>
      </c>
      <c r="G33">
        <v>230</v>
      </c>
    </row>
    <row r="34" spans="5:9" x14ac:dyDescent="0.3">
      <c r="G34">
        <f>SUM(G27:G33)</f>
        <v>1050</v>
      </c>
    </row>
    <row r="38" spans="5:9" x14ac:dyDescent="0.3">
      <c r="E38" t="s">
        <v>102</v>
      </c>
      <c r="F38" t="s">
        <v>10</v>
      </c>
      <c r="H38">
        <v>10</v>
      </c>
      <c r="I38">
        <v>20</v>
      </c>
    </row>
    <row r="39" spans="5:9" x14ac:dyDescent="0.3">
      <c r="E39" t="s">
        <v>77</v>
      </c>
      <c r="F39" t="s">
        <v>11</v>
      </c>
      <c r="H39">
        <v>190</v>
      </c>
    </row>
    <row r="40" spans="5:9" x14ac:dyDescent="0.3">
      <c r="E40" t="s">
        <v>81</v>
      </c>
      <c r="F40" t="s">
        <v>4</v>
      </c>
      <c r="H40">
        <v>190</v>
      </c>
    </row>
    <row r="41" spans="5:9" x14ac:dyDescent="0.3">
      <c r="E41" s="65" t="s">
        <v>78</v>
      </c>
      <c r="F41" s="65" t="s">
        <v>12</v>
      </c>
      <c r="G41" s="65"/>
      <c r="H41" s="65">
        <v>190</v>
      </c>
    </row>
    <row r="42" spans="5:9" x14ac:dyDescent="0.3">
      <c r="E42" s="65" t="s">
        <v>78</v>
      </c>
      <c r="F42" s="65" t="s">
        <v>7</v>
      </c>
      <c r="G42" s="65"/>
      <c r="H42" s="65">
        <v>190</v>
      </c>
    </row>
    <row r="43" spans="5:9" x14ac:dyDescent="0.3">
      <c r="E43" s="65" t="s">
        <v>78</v>
      </c>
      <c r="F43" s="65" t="s">
        <v>8</v>
      </c>
      <c r="G43" s="65"/>
      <c r="H43" s="65">
        <v>190</v>
      </c>
    </row>
    <row r="44" spans="5:9" x14ac:dyDescent="0.3">
      <c r="E44" t="s">
        <v>79</v>
      </c>
      <c r="F44" t="s">
        <v>3</v>
      </c>
      <c r="H44">
        <v>190</v>
      </c>
    </row>
    <row r="45" spans="5:9" x14ac:dyDescent="0.3">
      <c r="E45" t="s">
        <v>82</v>
      </c>
      <c r="F45" t="s">
        <v>15</v>
      </c>
      <c r="H45">
        <v>10</v>
      </c>
    </row>
    <row r="46" spans="5:9" x14ac:dyDescent="0.3">
      <c r="E46" s="65" t="s">
        <v>83</v>
      </c>
      <c r="F46" s="65" t="s">
        <v>14</v>
      </c>
      <c r="G46" s="65"/>
      <c r="H46" s="65">
        <v>190</v>
      </c>
    </row>
    <row r="47" spans="5:9" x14ac:dyDescent="0.3">
      <c r="E47" s="65" t="s">
        <v>83</v>
      </c>
      <c r="F47" s="65" t="s">
        <v>13</v>
      </c>
      <c r="G47" s="65"/>
      <c r="H47" s="65">
        <v>190</v>
      </c>
    </row>
    <row r="48" spans="5:9" x14ac:dyDescent="0.3">
      <c r="F48" t="s">
        <v>16</v>
      </c>
      <c r="H48">
        <v>0</v>
      </c>
    </row>
    <row r="49" spans="6:8" x14ac:dyDescent="0.3">
      <c r="F49" t="s">
        <v>17</v>
      </c>
      <c r="H49">
        <v>0</v>
      </c>
    </row>
    <row r="50" spans="6:8" x14ac:dyDescent="0.3">
      <c r="F50" t="s">
        <v>18</v>
      </c>
      <c r="H50">
        <v>0</v>
      </c>
    </row>
    <row r="51" spans="6:8" x14ac:dyDescent="0.3">
      <c r="F51" t="s">
        <v>0</v>
      </c>
      <c r="H51">
        <v>0</v>
      </c>
    </row>
    <row r="52" spans="6:8" x14ac:dyDescent="0.3">
      <c r="F52" t="s">
        <v>19</v>
      </c>
      <c r="H52">
        <v>0</v>
      </c>
    </row>
    <row r="53" spans="6:8" x14ac:dyDescent="0.3">
      <c r="F53" t="s">
        <v>20</v>
      </c>
      <c r="H53">
        <v>0</v>
      </c>
    </row>
    <row r="55" spans="6:8" x14ac:dyDescent="0.3">
      <c r="H55">
        <f>SUM(H38:H54)</f>
        <v>1540</v>
      </c>
    </row>
  </sheetData>
  <mergeCells count="3">
    <mergeCell ref="B2:I2"/>
    <mergeCell ref="B3:I3"/>
    <mergeCell ref="B4:I4"/>
  </mergeCells>
  <phoneticPr fontId="21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7772-51AF-45F9-A0E0-61BC89624A46}">
  <dimension ref="B4:J19"/>
  <sheetViews>
    <sheetView workbookViewId="0">
      <selection activeCell="I15" sqref="I15"/>
    </sheetView>
  </sheetViews>
  <sheetFormatPr baseColWidth="10" defaultRowHeight="14.4" x14ac:dyDescent="0.3"/>
  <cols>
    <col min="2" max="2" width="39.5546875" customWidth="1"/>
    <col min="3" max="3" width="0" hidden="1" customWidth="1"/>
    <col min="4" max="4" width="15.77734375" hidden="1" customWidth="1"/>
    <col min="5" max="7" width="0" hidden="1" customWidth="1"/>
    <col min="8" max="8" width="27.88671875" hidden="1" customWidth="1"/>
    <col min="9" max="9" width="16.33203125" customWidth="1"/>
    <col min="10" max="10" width="23.33203125" customWidth="1"/>
  </cols>
  <sheetData>
    <row r="4" spans="2:10" x14ac:dyDescent="0.3">
      <c r="B4" s="97" t="s">
        <v>60</v>
      </c>
      <c r="C4" s="97"/>
      <c r="D4" s="97"/>
      <c r="E4" s="97"/>
      <c r="F4" s="97"/>
      <c r="G4" s="97"/>
      <c r="H4" s="97"/>
      <c r="I4" s="97"/>
      <c r="J4" s="97"/>
    </row>
    <row r="5" spans="2:10" x14ac:dyDescent="0.3">
      <c r="B5" s="95" t="s">
        <v>61</v>
      </c>
      <c r="C5" s="95"/>
      <c r="D5" s="95"/>
      <c r="E5" s="95"/>
      <c r="F5" s="95"/>
      <c r="G5" s="95"/>
      <c r="H5" s="95"/>
      <c r="I5" s="95"/>
      <c r="J5" s="95"/>
    </row>
    <row r="6" spans="2:10" x14ac:dyDescent="0.3">
      <c r="B6" s="98" t="s">
        <v>46</v>
      </c>
      <c r="C6" s="98"/>
      <c r="D6" s="98"/>
      <c r="E6" s="98"/>
      <c r="F6" s="98"/>
      <c r="G6" s="98"/>
      <c r="H6" s="98"/>
      <c r="I6" s="98"/>
      <c r="J6" s="98"/>
    </row>
    <row r="7" spans="2:10" x14ac:dyDescent="0.3">
      <c r="B7" s="28"/>
      <c r="C7" s="29"/>
      <c r="D7" s="29"/>
      <c r="E7" s="30"/>
      <c r="F7" s="27"/>
      <c r="G7" s="27"/>
      <c r="H7" s="27"/>
      <c r="I7" s="27"/>
      <c r="J7" s="27"/>
    </row>
    <row r="8" spans="2:10" x14ac:dyDescent="0.3">
      <c r="B8" s="55" t="s">
        <v>69</v>
      </c>
      <c r="C8" s="55" t="s">
        <v>70</v>
      </c>
      <c r="D8" s="56" t="s">
        <v>71</v>
      </c>
      <c r="E8" s="55" t="s">
        <v>63</v>
      </c>
      <c r="F8" s="55" t="s">
        <v>64</v>
      </c>
      <c r="G8" s="55" t="s">
        <v>65</v>
      </c>
      <c r="H8" s="55" t="s">
        <v>66</v>
      </c>
      <c r="I8" s="55" t="s">
        <v>68</v>
      </c>
      <c r="J8" s="55" t="s">
        <v>103</v>
      </c>
    </row>
    <row r="9" spans="2:10" x14ac:dyDescent="0.3">
      <c r="B9" s="40" t="s">
        <v>62</v>
      </c>
      <c r="C9" s="41" t="s">
        <v>87</v>
      </c>
      <c r="D9" s="42"/>
      <c r="E9" s="42">
        <f>345.6*8</f>
        <v>2764.8</v>
      </c>
      <c r="F9" s="42">
        <f>345.6*8</f>
        <v>2764.8</v>
      </c>
      <c r="G9" s="42">
        <f>+F9</f>
        <v>2764.8</v>
      </c>
      <c r="H9" s="42"/>
      <c r="I9" s="43">
        <f>SUM(D9:H9)</f>
        <v>8294.4000000000015</v>
      </c>
      <c r="J9" s="43" t="s">
        <v>105</v>
      </c>
    </row>
    <row r="10" spans="2:10" x14ac:dyDescent="0.3">
      <c r="B10" s="44" t="s">
        <v>72</v>
      </c>
      <c r="C10" s="45" t="s">
        <v>100</v>
      </c>
      <c r="D10" s="46"/>
      <c r="E10" s="47"/>
      <c r="F10" s="46">
        <f>80*27</f>
        <v>2160</v>
      </c>
      <c r="G10" s="46">
        <f>+F10</f>
        <v>2160</v>
      </c>
      <c r="H10" s="46"/>
      <c r="I10" s="48">
        <f>SUM(D10:H10)</f>
        <v>4320</v>
      </c>
      <c r="J10" s="48" t="s">
        <v>105</v>
      </c>
    </row>
    <row r="11" spans="2:10" x14ac:dyDescent="0.3">
      <c r="B11" s="44" t="s">
        <v>67</v>
      </c>
      <c r="C11" s="45" t="s">
        <v>76</v>
      </c>
      <c r="D11" s="46"/>
      <c r="E11" s="47">
        <f>50*22</f>
        <v>1100</v>
      </c>
      <c r="F11" s="47">
        <f>+E11</f>
        <v>1100</v>
      </c>
      <c r="G11" s="47">
        <f>+F11</f>
        <v>1100</v>
      </c>
      <c r="H11" s="47"/>
      <c r="I11" s="48">
        <f t="shared" ref="I11:I16" si="0">SUM(D11:H11)</f>
        <v>3300</v>
      </c>
      <c r="J11" s="48" t="s">
        <v>105</v>
      </c>
    </row>
    <row r="12" spans="2:10" x14ac:dyDescent="0.3">
      <c r="B12" s="44" t="s">
        <v>107</v>
      </c>
      <c r="C12" s="45"/>
      <c r="D12" s="46"/>
      <c r="E12" s="47"/>
      <c r="F12" s="47"/>
      <c r="G12" s="47"/>
      <c r="H12" s="47"/>
      <c r="I12" s="48"/>
      <c r="J12" s="48" t="s">
        <v>109</v>
      </c>
    </row>
    <row r="13" spans="2:10" x14ac:dyDescent="0.3">
      <c r="B13" s="44" t="s">
        <v>108</v>
      </c>
      <c r="C13" s="45" t="s">
        <v>101</v>
      </c>
      <c r="D13" s="46">
        <f>1500*3.79</f>
        <v>5685</v>
      </c>
      <c r="E13" s="47"/>
      <c r="F13" s="46"/>
      <c r="G13" s="46"/>
      <c r="H13" s="46"/>
      <c r="I13" s="48">
        <f t="shared" si="0"/>
        <v>5685</v>
      </c>
      <c r="J13" s="48" t="s">
        <v>105</v>
      </c>
    </row>
    <row r="14" spans="2:10" x14ac:dyDescent="0.3">
      <c r="B14" s="44" t="s">
        <v>110</v>
      </c>
      <c r="C14" s="45"/>
      <c r="D14" s="46"/>
      <c r="E14" s="47"/>
      <c r="F14" s="46"/>
      <c r="G14" s="46"/>
      <c r="H14" s="46"/>
      <c r="I14" s="48">
        <v>1250</v>
      </c>
      <c r="J14" s="48" t="s">
        <v>105</v>
      </c>
    </row>
    <row r="15" spans="2:10" x14ac:dyDescent="0.3">
      <c r="B15" s="44" t="s">
        <v>106</v>
      </c>
      <c r="C15" s="45" t="s">
        <v>86</v>
      </c>
      <c r="D15" s="46">
        <f>750+1750+4800+900+1750</f>
        <v>9950</v>
      </c>
      <c r="E15" s="47"/>
      <c r="F15" s="46"/>
      <c r="G15" s="46"/>
      <c r="H15" s="46"/>
      <c r="I15" s="48">
        <f>9950-I14</f>
        <v>8700</v>
      </c>
      <c r="J15" s="48" t="s">
        <v>105</v>
      </c>
    </row>
    <row r="16" spans="2:10" x14ac:dyDescent="0.3">
      <c r="B16" s="44" t="s">
        <v>104</v>
      </c>
      <c r="C16" s="45"/>
      <c r="D16" s="46">
        <v>2350</v>
      </c>
      <c r="E16" s="47"/>
      <c r="F16" s="46"/>
      <c r="G16" s="46"/>
      <c r="H16" s="46"/>
      <c r="I16" s="48">
        <f t="shared" si="0"/>
        <v>2350</v>
      </c>
      <c r="J16" s="48" t="s">
        <v>105</v>
      </c>
    </row>
    <row r="17" spans="2:10" x14ac:dyDescent="0.3">
      <c r="B17" s="50"/>
      <c r="C17" s="51"/>
      <c r="D17" s="52"/>
      <c r="E17" s="53"/>
      <c r="F17" s="52"/>
      <c r="G17" s="52"/>
      <c r="H17" s="52"/>
      <c r="I17" s="54"/>
      <c r="J17" s="54"/>
    </row>
    <row r="18" spans="2:10" ht="15" thickBot="1" x14ac:dyDescent="0.35">
      <c r="B18" s="57"/>
      <c r="C18" s="58"/>
      <c r="D18" s="59">
        <f t="shared" ref="D18:I18" si="1">SUM(D9:D17)</f>
        <v>17985</v>
      </c>
      <c r="E18" s="59">
        <f t="shared" si="1"/>
        <v>3864.8</v>
      </c>
      <c r="F18" s="59">
        <f t="shared" si="1"/>
        <v>6024.8</v>
      </c>
      <c r="G18" s="59">
        <f t="shared" si="1"/>
        <v>6024.8</v>
      </c>
      <c r="H18" s="59">
        <f t="shared" si="1"/>
        <v>0</v>
      </c>
      <c r="I18" s="59">
        <f t="shared" si="1"/>
        <v>33899.4</v>
      </c>
      <c r="J18" s="59"/>
    </row>
    <row r="19" spans="2:10" ht="15" thickTop="1" x14ac:dyDescent="0.3"/>
  </sheetData>
  <mergeCells count="3">
    <mergeCell ref="B4:J4"/>
    <mergeCell ref="B5:J5"/>
    <mergeCell ref="B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DISTRIBUCIÓN HABITACIONES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DyMe</dc:creator>
  <cp:lastModifiedBy>Fanny</cp:lastModifiedBy>
  <dcterms:created xsi:type="dcterms:W3CDTF">2022-03-24T15:33:38Z</dcterms:created>
  <dcterms:modified xsi:type="dcterms:W3CDTF">2022-04-04T23:21:46Z</dcterms:modified>
</cp:coreProperties>
</file>