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Fanny\Desktop\LIQ OTOÑO 2020\"/>
    </mc:Choice>
  </mc:AlternateContent>
  <xr:revisionPtr revIDLastSave="0" documentId="8_{D66EE341-044C-4459-A470-ED957CA3146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quidación" sheetId="1" r:id="rId1"/>
    <sheet name="Ventas" sheetId="2" r:id="rId2"/>
    <sheet name="Inventario" sheetId="3" r:id="rId3"/>
    <sheet name="ASINET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1" l="1"/>
  <c r="I4" i="3"/>
  <c r="R15" i="1" l="1"/>
  <c r="S13" i="1"/>
  <c r="P52" i="1"/>
  <c r="N51" i="1"/>
  <c r="U15" i="1"/>
  <c r="S17" i="1"/>
  <c r="I35" i="3"/>
  <c r="I34" i="3"/>
  <c r="K34" i="3" s="1"/>
  <c r="I33" i="3"/>
  <c r="K33" i="3" s="1"/>
  <c r="I32" i="3"/>
  <c r="K32" i="3" s="1"/>
  <c r="I31" i="3"/>
  <c r="K31" i="3" s="1"/>
  <c r="I30" i="3"/>
  <c r="I29" i="3"/>
  <c r="K29" i="3" s="1"/>
  <c r="I28" i="3"/>
  <c r="K28" i="3" s="1"/>
  <c r="I27" i="3"/>
  <c r="I26" i="3"/>
  <c r="I25" i="3"/>
  <c r="K25" i="3" s="1"/>
  <c r="I24" i="3"/>
  <c r="K24" i="3" s="1"/>
  <c r="I23" i="3"/>
  <c r="K23" i="3" s="1"/>
  <c r="I22" i="3"/>
  <c r="K22" i="3" s="1"/>
  <c r="I21" i="3"/>
  <c r="I20" i="3"/>
  <c r="I19" i="3"/>
  <c r="K19" i="3" s="1"/>
  <c r="I18" i="3"/>
  <c r="K18" i="3" s="1"/>
  <c r="I17" i="3"/>
  <c r="K17" i="3" s="1"/>
  <c r="I16" i="3"/>
  <c r="I15" i="3"/>
  <c r="K15" i="3" s="1"/>
  <c r="I14" i="3"/>
  <c r="K14" i="3" s="1"/>
  <c r="I13" i="3"/>
  <c r="K13" i="3" s="1"/>
  <c r="I12" i="3"/>
  <c r="K12" i="3" s="1"/>
  <c r="I11" i="3"/>
  <c r="I10" i="3"/>
  <c r="K10" i="3" s="1"/>
  <c r="I9" i="3"/>
  <c r="K9" i="3" s="1"/>
  <c r="I8" i="3"/>
  <c r="K8" i="3" s="1"/>
  <c r="I7" i="3"/>
  <c r="K7" i="3" s="1"/>
  <c r="I6" i="3"/>
  <c r="K6" i="3" s="1"/>
  <c r="I5" i="3"/>
  <c r="K5" i="3" s="1"/>
  <c r="K4" i="3"/>
  <c r="K35" i="3"/>
  <c r="K30" i="3"/>
  <c r="K27" i="3"/>
  <c r="K26" i="3"/>
  <c r="K21" i="3"/>
  <c r="K11" i="3"/>
  <c r="S19" i="1" l="1"/>
  <c r="S21" i="1"/>
  <c r="S23" i="1" s="1"/>
  <c r="S25" i="1" s="1"/>
  <c r="K16" i="3"/>
  <c r="K20" i="3"/>
  <c r="K36" i="3"/>
  <c r="S27" i="1" l="1"/>
  <c r="S29" i="1" s="1"/>
  <c r="S38" i="1" s="1"/>
</calcChain>
</file>

<file path=xl/sharedStrings.xml><?xml version="1.0" encoding="utf-8"?>
<sst xmlns="http://schemas.openxmlformats.org/spreadsheetml/2006/main" count="113" uniqueCount="106">
  <si>
    <t>ASOCIACION SERVICIO EDUCACIONAL HOGAR Y SALUD</t>
  </si>
  <si>
    <t>Av. Comandante Espinar 620 - Miraflores</t>
  </si>
  <si>
    <t xml:space="preserve">LIQUIDACION DE COMISION </t>
  </si>
  <si>
    <t>Nombres Y Apellidos:</t>
  </si>
  <si>
    <t>Asociacion y/o Mision:</t>
  </si>
  <si>
    <t>DNI:</t>
  </si>
  <si>
    <t>Ciudad:</t>
  </si>
  <si>
    <t>Periodo:</t>
  </si>
  <si>
    <t>a</t>
  </si>
  <si>
    <t>Equipo:</t>
  </si>
  <si>
    <t>(-) Libros Misioneros (Unica esperanza, Lib. EGW, Señales de Esperanza)</t>
  </si>
  <si>
    <t>TOTAL COMPRA CON DIEZMO</t>
  </si>
  <si>
    <t>S/</t>
  </si>
  <si>
    <t>(-) Diezmo de los Colportores 10%</t>
  </si>
  <si>
    <t>COMPRAS NETAS (Base de Calculo Comision)</t>
  </si>
  <si>
    <t>TOTAL COMISION  (Importe Para Emision de R.H.)</t>
  </si>
  <si>
    <t>(-) Diezmo del Asistente</t>
  </si>
  <si>
    <t>TOTAL COMISION NETA</t>
  </si>
  <si>
    <t>(-) Descuentos Retirados (Revisar vales de compras, retiro de efectivo, y otros no rendidos).</t>
  </si>
  <si>
    <t>(-) Cbza Casa colportores</t>
  </si>
  <si>
    <t>(-) Descuentos Pasajes prestados.</t>
  </si>
  <si>
    <t>(-) Otros descuentos__________________________________</t>
  </si>
  <si>
    <t>TOTAL A PAGAR Y/O TRANFERIR</t>
  </si>
  <si>
    <t>RONALD TERRRONES MAYTA</t>
  </si>
  <si>
    <t>GERENTE FINANCIERO</t>
  </si>
  <si>
    <t>Cant.</t>
  </si>
  <si>
    <t>(-) Debito de otros campos</t>
  </si>
  <si>
    <t>Nota: Para proceder con la transferencia todos los descuentos y depositos considerados deben estar contabilizados en el Assinet, de lo contrario no se ejecuta el pago.</t>
  </si>
  <si>
    <t>DEPOSITO TOTAL / COMPRAS (LIBROS + REVISTAS +LIBRO MISIONERO)</t>
  </si>
  <si>
    <t>(-) Libros En Oferta</t>
  </si>
  <si>
    <t>MPS</t>
  </si>
  <si>
    <t>ESTUDIANTES</t>
  </si>
  <si>
    <t>DAVID ALMANZA PEREYRA</t>
  </si>
  <si>
    <t>FINANCIERO MPS</t>
  </si>
  <si>
    <t>Nº</t>
  </si>
  <si>
    <t>SALDO</t>
  </si>
  <si>
    <t>TOTAL</t>
  </si>
  <si>
    <t>DEPÓSITO</t>
  </si>
  <si>
    <t>COD.</t>
  </si>
  <si>
    <t>CATEGORIA / PRODUCTO</t>
  </si>
  <si>
    <t>ANTERIOR</t>
  </si>
  <si>
    <t>INGRESO</t>
  </si>
  <si>
    <t>SALIDA</t>
  </si>
  <si>
    <t>ACTUAL</t>
  </si>
  <si>
    <t>FISICO</t>
  </si>
  <si>
    <t>PRECIO</t>
  </si>
  <si>
    <t>101 UN SECRETOS PARA UNA VIDA SANA</t>
  </si>
  <si>
    <t>AMOR SIN SECRETOS - TELA, Tela</t>
  </si>
  <si>
    <t>COLECCION ORIGEN Y DESTINO DE LA HUMANIDAD, Unid</t>
  </si>
  <si>
    <t>COMO VIVIR CON OPTIMISMO, Unid</t>
  </si>
  <si>
    <t>EL MISTERIO DE LA PROFECIA</t>
  </si>
  <si>
    <t>EL PODER MEDICINAL DE LAS PLANTAS, Unid</t>
  </si>
  <si>
    <t>EL PODER MEDICINAL DE LOS JUGOS</t>
  </si>
  <si>
    <t>EL SABOR DE LA SALUD - PROM. VER. 2018, UNI</t>
  </si>
  <si>
    <t>HISTORIA DEL GRAN MAESTRO - COLECCION MISION RESCATE</t>
  </si>
  <si>
    <t>HISTORIAS DEL GRAN MAESTRO - PROM. VER. 2018, UNI</t>
  </si>
  <si>
    <t>LA FAMILIA QUE SOÑÉ</t>
  </si>
  <si>
    <t>ME CASARIA DE NUEVO CONTIGO - Apesar de las diferencias, Uni</t>
  </si>
  <si>
    <t>MENTE POSITIVA</t>
  </si>
  <si>
    <t>RECETAS SALUDABLES PARA GENTE OCUPADA - TD</t>
  </si>
  <si>
    <t>VIVA SIN ENFERMEDADES! UNA GUIA PRACTICA PARA VIVIR CON SALUD, UNID</t>
  </si>
  <si>
    <t>El Poder de la Esperanza - Libro Misionero 2018, UNI</t>
  </si>
  <si>
    <t>EN BUSCA DE ESPERANZA Libro Misionero 2017, UNI</t>
  </si>
  <si>
    <t>Esperanza para la Familia - Libro Misionero 2019 (Tapa Flex)</t>
  </si>
  <si>
    <t>Oferta! Kit Mensajeros de Esperanza, UNI</t>
  </si>
  <si>
    <t>Kit Capacitación para Colportores, UNI</t>
  </si>
  <si>
    <t>REVISTA MIS AMIGOS - F, Felx</t>
  </si>
  <si>
    <t>REVISTA MIS AMIGOS PROMOCIÓN, FLEX</t>
  </si>
  <si>
    <t>REVISTA VIDA FELIZ - F, Felx</t>
  </si>
  <si>
    <t>LA GRAN ESPERANZA, UNI</t>
  </si>
  <si>
    <r>
      <rPr>
        <sz val="10"/>
        <rFont val="Arial"/>
        <family val="2"/>
      </rPr>
      <t>Asistente:</t>
    </r>
  </si>
  <si>
    <r>
      <rPr>
        <sz val="10"/>
        <rFont val="Arial"/>
        <family val="2"/>
      </rPr>
      <t>MUÑOZ CHILE ROBERT CONSTANTINO</t>
    </r>
  </si>
  <si>
    <r>
      <rPr>
        <b/>
        <sz val="8"/>
        <rFont val="Arial"/>
        <family val="2"/>
      </rPr>
      <t>Nº</t>
    </r>
  </si>
  <si>
    <r>
      <rPr>
        <b/>
        <sz val="8"/>
        <rFont val="Arial"/>
        <family val="2"/>
      </rPr>
      <t>NOMBRE DEL COLPORTOR</t>
    </r>
  </si>
  <si>
    <r>
      <rPr>
        <sz val="8"/>
        <rFont val="Arial"/>
        <family val="2"/>
      </rPr>
      <t>MPOSTI(*)</t>
    </r>
  </si>
  <si>
    <r>
      <rPr>
        <sz val="7.5"/>
        <rFont val="Arial"/>
        <family val="2"/>
      </rPr>
      <t>MPROFE(*)</t>
    </r>
  </si>
  <si>
    <r>
      <rPr>
        <sz val="8"/>
        <rFont val="Arial"/>
        <family val="2"/>
      </rPr>
      <t>PMJ(*)</t>
    </r>
  </si>
  <si>
    <r>
      <rPr>
        <sz val="8"/>
        <rFont val="Arial"/>
        <family val="2"/>
      </rPr>
      <t>EPF</t>
    </r>
  </si>
  <si>
    <r>
      <rPr>
        <sz val="8"/>
        <rFont val="Arial"/>
        <family val="2"/>
      </rPr>
      <t>HGM-MR</t>
    </r>
  </si>
  <si>
    <r>
      <rPr>
        <sz val="8"/>
        <rFont val="Arial"/>
        <family val="2"/>
      </rPr>
      <t>RMA(*)</t>
    </r>
  </si>
  <si>
    <r>
      <rPr>
        <sz val="8"/>
        <rFont val="Arial"/>
        <family val="2"/>
      </rPr>
      <t>RVF(*)</t>
    </r>
  </si>
  <si>
    <r>
      <rPr>
        <sz val="8"/>
        <rFont val="Arial"/>
        <family val="2"/>
      </rPr>
      <t>LGE</t>
    </r>
  </si>
  <si>
    <r>
      <rPr>
        <sz val="8"/>
        <rFont val="Arial"/>
        <family val="2"/>
      </rPr>
      <t>RSGO(*)</t>
    </r>
  </si>
  <si>
    <r>
      <rPr>
        <sz val="8"/>
        <rFont val="Arial"/>
        <family val="2"/>
      </rPr>
      <t>CARRASCO HUANCAS, WUILLAM</t>
    </r>
  </si>
  <si>
    <r>
      <rPr>
        <sz val="8"/>
        <rFont val="Arial"/>
        <family val="2"/>
      </rPr>
      <t>ESPINOZA CHAMBI, RUTH KARINA</t>
    </r>
  </si>
  <si>
    <r>
      <rPr>
        <sz val="8"/>
        <rFont val="Arial"/>
        <family val="2"/>
      </rPr>
      <t>ESPINOZA RODRIGUEZ, ROSA GABRIELA</t>
    </r>
  </si>
  <si>
    <r>
      <rPr>
        <sz val="8"/>
        <rFont val="Arial"/>
        <family val="2"/>
      </rPr>
      <t>FLORES SOTOMAYOR, ANGEL GABRIEL</t>
    </r>
  </si>
  <si>
    <r>
      <rPr>
        <sz val="8"/>
        <rFont val="Arial"/>
        <family val="2"/>
      </rPr>
      <t>MENDOZA JUÑO, MARIO ALBERTO</t>
    </r>
  </si>
  <si>
    <r>
      <rPr>
        <sz val="8"/>
        <rFont val="Arial"/>
        <family val="2"/>
      </rPr>
      <t>QUIÑONEZ CHAMBILLA, MODESTA</t>
    </r>
  </si>
  <si>
    <r>
      <rPr>
        <b/>
        <sz val="8"/>
        <rFont val="Arial"/>
        <family val="2"/>
      </rPr>
      <t>TOTALES</t>
    </r>
  </si>
  <si>
    <t>CRECIENDO CON SALUD, Tela</t>
  </si>
  <si>
    <t>SEXO Y AMOR: LA SEXUALIDAD, UN DISEÑO PERFECTO - TELA, Tela</t>
  </si>
  <si>
    <t>KIT - CONDUCCION DEL NIÑO TF - KIT MENSAJES DE ESPERANZA</t>
  </si>
  <si>
    <t>KIT - EVENTOS DE LO S ULTIMOS DIAS TF - KIT MENSAJES DE ESPERANZA</t>
  </si>
  <si>
    <t>KIT - FUNDAMENTOS DEL HOGAR CRISTIANO TF - KIT MENSAJES DE ESPERANZA</t>
  </si>
  <si>
    <t>KIT - LA HISTORIA DE LA REDENCION TF - KIT MENSAJES DE ESPERANZA</t>
  </si>
  <si>
    <t>KIT - NOTAS BIBLIOGRAFICAS DE ELENA DE WHITE TF - KIT MENSAJES DE ESPERANZA</t>
  </si>
  <si>
    <t>KIT - SOLO PARA JOVENES TF - COMBO MENSAJES DE ESPERANZA</t>
  </si>
  <si>
    <t>TOTAL SALDO DE INVENTARIO</t>
  </si>
  <si>
    <t>SALDOS COLPORTAJE MOQUEGUA AL 12/11/2020</t>
  </si>
  <si>
    <t>ROBERT CONSTANTINO MUÑOZ CHILE</t>
  </si>
  <si>
    <t>MOQUEGUA</t>
  </si>
  <si>
    <t>Comision 16%</t>
  </si>
  <si>
    <t>(-) Debito de Ctas por cobrar de colportores  30%</t>
  </si>
  <si>
    <t>Faltante de Inventario</t>
  </si>
  <si>
    <t>RH 246.00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</si>
</sst>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S/&quot;\ * #,##0.00_-;\-&quot;S/&quot;\ * #,##0.00_-;_-&quot;S/&quot;\ * &quot;-&quot;??_-;_-@_-"/>
    <numFmt numFmtId="43" formatCode="_-* #,##0.00_-;\-* #,##0.00_-;_-* &quot;-&quot;??_-;_-@_-"/>
    <numFmt numFmtId="164" formatCode="&quot;S/&quot;#,##0.00;[Red]\-&quot;S/&quot;#,##0.00"/>
    <numFmt numFmtId="165" formatCode="#,##0_ ;[Red]\-#,##0\ "/>
    <numFmt numFmtId="166" formatCode="#,##0.00_ ;[Red]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theme="1"/>
      <name val="Cooper Black"/>
      <family val="1"/>
    </font>
    <font>
      <b/>
      <i/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sz val="8"/>
      <name val="Verdana"/>
      <family val="2"/>
    </font>
    <font>
      <b/>
      <sz val="9"/>
      <color rgb="FF28313B"/>
      <name val="Verdana"/>
      <family val="2"/>
    </font>
    <font>
      <sz val="9"/>
      <color theme="1"/>
      <name val="Cambria"/>
      <family val="1"/>
    </font>
    <font>
      <sz val="11"/>
      <color theme="3"/>
      <name val="Cambria"/>
      <family val="1"/>
    </font>
    <font>
      <b/>
      <sz val="11"/>
      <color theme="3"/>
      <name val="Cambria"/>
      <family val="1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</font>
    <font>
      <sz val="10"/>
      <name val="Arial"/>
      <family val="2"/>
    </font>
    <font>
      <b/>
      <sz val="8"/>
      <name val="Arial"/>
    </font>
    <font>
      <sz val="8"/>
      <name val="Arial"/>
    </font>
    <font>
      <sz val="7.5"/>
      <name val="Arial"/>
    </font>
    <font>
      <sz val="7.5"/>
      <name val="Arial"/>
      <family val="2"/>
    </font>
    <font>
      <b/>
      <sz val="7.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FEFE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7" fillId="0" borderId="0" xfId="0" applyFont="1"/>
    <xf numFmtId="0" fontId="6" fillId="0" borderId="0" xfId="0" applyFont="1"/>
    <xf numFmtId="0" fontId="5" fillId="0" borderId="0" xfId="0" applyFont="1"/>
    <xf numFmtId="43" fontId="2" fillId="0" borderId="0" xfId="1" applyFont="1"/>
    <xf numFmtId="0" fontId="2" fillId="0" borderId="0" xfId="0" applyFont="1" applyBorder="1"/>
    <xf numFmtId="0" fontId="2" fillId="0" borderId="3" xfId="0" applyFont="1" applyBorder="1"/>
    <xf numFmtId="0" fontId="2" fillId="0" borderId="0" xfId="0" applyFont="1" applyBorder="1" applyAlignment="1"/>
    <xf numFmtId="164" fontId="2" fillId="0" borderId="0" xfId="0" applyNumberFormat="1" applyFont="1"/>
    <xf numFmtId="0" fontId="6" fillId="2" borderId="0" xfId="0" applyFont="1" applyFill="1"/>
    <xf numFmtId="43" fontId="6" fillId="2" borderId="0" xfId="1" applyFont="1" applyFill="1"/>
    <xf numFmtId="0" fontId="9" fillId="0" borderId="0" xfId="0" applyFont="1"/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/>
    <xf numFmtId="0" fontId="2" fillId="4" borderId="0" xfId="0" applyFont="1" applyFill="1" applyBorder="1"/>
    <xf numFmtId="0" fontId="2" fillId="4" borderId="0" xfId="0" applyFont="1" applyFill="1" applyBorder="1" applyAlignment="1"/>
    <xf numFmtId="0" fontId="5" fillId="4" borderId="0" xfId="0" applyFont="1" applyFill="1" applyBorder="1" applyAlignment="1"/>
    <xf numFmtId="0" fontId="2" fillId="4" borderId="0" xfId="0" applyFont="1" applyFill="1"/>
    <xf numFmtId="0" fontId="6" fillId="4" borderId="0" xfId="0" applyFont="1" applyFill="1"/>
    <xf numFmtId="0" fontId="6" fillId="3" borderId="0" xfId="0" applyFont="1" applyFill="1"/>
    <xf numFmtId="0" fontId="7" fillId="5" borderId="0" xfId="0" applyFont="1" applyFill="1"/>
    <xf numFmtId="0" fontId="2" fillId="5" borderId="0" xfId="0" applyFont="1" applyFill="1"/>
    <xf numFmtId="0" fontId="11" fillId="0" borderId="0" xfId="0" applyFont="1"/>
    <xf numFmtId="43" fontId="11" fillId="0" borderId="4" xfId="1" applyFont="1" applyFill="1" applyBorder="1" applyAlignment="1"/>
    <xf numFmtId="0" fontId="13" fillId="6" borderId="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center" vertical="top"/>
    </xf>
    <xf numFmtId="1" fontId="14" fillId="0" borderId="18" xfId="0" applyNumberFormat="1" applyFont="1" applyFill="1" applyBorder="1" applyAlignment="1">
      <alignment horizontal="center" vertical="top" shrinkToFit="1"/>
    </xf>
    <xf numFmtId="0" fontId="15" fillId="0" borderId="18" xfId="0" applyFont="1" applyFill="1" applyBorder="1" applyAlignment="1">
      <alignment horizontal="left" vertical="top" wrapText="1"/>
    </xf>
    <xf numFmtId="1" fontId="16" fillId="6" borderId="18" xfId="0" applyNumberFormat="1" applyFont="1" applyFill="1" applyBorder="1" applyAlignment="1">
      <alignment horizontal="center" vertical="top" shrinkToFit="1"/>
    </xf>
    <xf numFmtId="165" fontId="16" fillId="6" borderId="18" xfId="0" applyNumberFormat="1" applyFont="1" applyFill="1" applyBorder="1" applyAlignment="1">
      <alignment horizontal="center" vertical="top" shrinkToFit="1"/>
    </xf>
    <xf numFmtId="2" fontId="14" fillId="0" borderId="18" xfId="0" applyNumberFormat="1" applyFont="1" applyFill="1" applyBorder="1" applyAlignment="1">
      <alignment vertical="top" shrinkToFit="1"/>
    </xf>
    <xf numFmtId="166" fontId="16" fillId="6" borderId="18" xfId="0" applyNumberFormat="1" applyFont="1" applyFill="1" applyBorder="1" applyAlignment="1">
      <alignment vertical="top" shrinkToFit="1"/>
    </xf>
    <xf numFmtId="1" fontId="14" fillId="0" borderId="9" xfId="0" applyNumberFormat="1" applyFont="1" applyFill="1" applyBorder="1" applyAlignment="1">
      <alignment horizontal="center" vertical="top" shrinkToFit="1"/>
    </xf>
    <xf numFmtId="0" fontId="15" fillId="0" borderId="9" xfId="0" applyFont="1" applyFill="1" applyBorder="1" applyAlignment="1">
      <alignment horizontal="left" vertical="top" wrapText="1"/>
    </xf>
    <xf numFmtId="1" fontId="16" fillId="6" borderId="9" xfId="0" applyNumberFormat="1" applyFont="1" applyFill="1" applyBorder="1" applyAlignment="1">
      <alignment horizontal="center" vertical="top" shrinkToFit="1"/>
    </xf>
    <xf numFmtId="2" fontId="14" fillId="0" borderId="9" xfId="0" applyNumberFormat="1" applyFont="1" applyFill="1" applyBorder="1" applyAlignment="1">
      <alignment vertical="top" shrinkToFit="1"/>
    </xf>
    <xf numFmtId="166" fontId="18" fillId="7" borderId="8" xfId="0" applyNumberFormat="1" applyFont="1" applyFill="1" applyBorder="1" applyAlignment="1">
      <alignment horizontal="right" vertical="top"/>
    </xf>
    <xf numFmtId="0" fontId="5" fillId="4" borderId="0" xfId="0" applyFont="1" applyFill="1" applyAlignment="1">
      <alignment horizontal="center"/>
    </xf>
    <xf numFmtId="0" fontId="19" fillId="0" borderId="11" xfId="0" applyFont="1" applyFill="1" applyBorder="1" applyAlignment="1">
      <alignment vertical="top" wrapText="1"/>
    </xf>
    <xf numFmtId="0" fontId="19" fillId="0" borderId="13" xfId="0" applyFont="1" applyFill="1" applyBorder="1" applyAlignment="1">
      <alignment vertical="top" wrapText="1"/>
    </xf>
    <xf numFmtId="0" fontId="0" fillId="0" borderId="0" xfId="0" applyFill="1" applyBorder="1" applyAlignment="1">
      <alignment horizontal="left" vertical="top"/>
    </xf>
    <xf numFmtId="1" fontId="14" fillId="0" borderId="9" xfId="0" applyNumberFormat="1" applyFont="1" applyFill="1" applyBorder="1" applyAlignment="1">
      <alignment horizontal="right" vertical="top" indent="1" shrinkToFit="1"/>
    </xf>
    <xf numFmtId="0" fontId="22" fillId="0" borderId="10" xfId="0" applyFont="1" applyFill="1" applyBorder="1" applyAlignment="1">
      <alignment vertical="top" wrapText="1"/>
    </xf>
    <xf numFmtId="2" fontId="14" fillId="0" borderId="9" xfId="0" applyNumberFormat="1" applyFont="1" applyFill="1" applyBorder="1" applyAlignment="1">
      <alignment horizontal="right" vertical="top" shrinkToFit="1"/>
    </xf>
    <xf numFmtId="4" fontId="14" fillId="0" borderId="9" xfId="0" applyNumberFormat="1" applyFont="1" applyFill="1" applyBorder="1" applyAlignment="1">
      <alignment horizontal="right" vertical="top" shrinkToFit="1"/>
    </xf>
    <xf numFmtId="0" fontId="21" fillId="6" borderId="14" xfId="0" applyFont="1" applyFill="1" applyBorder="1" applyAlignment="1">
      <alignment vertical="top" wrapText="1"/>
    </xf>
    <xf numFmtId="1" fontId="14" fillId="6" borderId="9" xfId="0" applyNumberFormat="1" applyFont="1" applyFill="1" applyBorder="1" applyAlignment="1">
      <alignment horizontal="center" vertical="top" shrinkToFit="1"/>
    </xf>
    <xf numFmtId="4" fontId="16" fillId="6" borderId="9" xfId="0" applyNumberFormat="1" applyFont="1" applyFill="1" applyBorder="1" applyAlignment="1">
      <alignment horizontal="right" vertical="top" shrinkToFit="1"/>
    </xf>
    <xf numFmtId="2" fontId="16" fillId="6" borderId="9" xfId="0" applyNumberFormat="1" applyFont="1" applyFill="1" applyBorder="1" applyAlignment="1">
      <alignment horizontal="right" vertical="top" shrinkToFit="1"/>
    </xf>
    <xf numFmtId="0" fontId="19" fillId="0" borderId="10" xfId="0" applyFont="1" applyFill="1" applyBorder="1" applyAlignment="1">
      <alignment vertical="top"/>
    </xf>
    <xf numFmtId="0" fontId="21" fillId="6" borderId="10" xfId="0" applyFont="1" applyFill="1" applyBorder="1" applyAlignment="1">
      <alignment vertical="top"/>
    </xf>
    <xf numFmtId="0" fontId="19" fillId="0" borderId="12" xfId="0" applyFont="1" applyFill="1" applyBorder="1" applyAlignment="1">
      <alignment horizontal="center" vertical="top"/>
    </xf>
    <xf numFmtId="0" fontId="19" fillId="0" borderId="13" xfId="0" applyFont="1" applyFill="1" applyBorder="1" applyAlignment="1">
      <alignment horizontal="center" vertical="top" wrapText="1"/>
    </xf>
    <xf numFmtId="0" fontId="22" fillId="6" borderId="9" xfId="0" applyFont="1" applyFill="1" applyBorder="1" applyAlignment="1">
      <alignment horizontal="center" vertical="top" textRotation="180" wrapText="1"/>
    </xf>
    <xf numFmtId="0" fontId="23" fillId="6" borderId="9" xfId="0" applyFont="1" applyFill="1" applyBorder="1" applyAlignment="1">
      <alignment horizontal="center" vertical="top" textRotation="180" wrapText="1"/>
    </xf>
    <xf numFmtId="0" fontId="0" fillId="0" borderId="9" xfId="0" applyFill="1" applyBorder="1" applyAlignment="1">
      <alignment horizontal="center" wrapText="1"/>
    </xf>
    <xf numFmtId="0" fontId="0" fillId="6" borderId="9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top"/>
    </xf>
    <xf numFmtId="0" fontId="25" fillId="6" borderId="9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top"/>
    </xf>
    <xf numFmtId="44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43" fontId="11" fillId="0" borderId="4" xfId="1" applyFont="1" applyFill="1" applyBorder="1" applyAlignment="1">
      <alignment horizontal="center"/>
    </xf>
    <xf numFmtId="43" fontId="11" fillId="0" borderId="5" xfId="1" applyFont="1" applyFill="1" applyBorder="1" applyAlignment="1">
      <alignment horizontal="center"/>
    </xf>
    <xf numFmtId="43" fontId="11" fillId="0" borderId="6" xfId="1" applyFont="1" applyFill="1" applyBorder="1" applyAlignment="1">
      <alignment horizontal="center"/>
    </xf>
    <xf numFmtId="43" fontId="6" fillId="0" borderId="4" xfId="1" applyFont="1" applyFill="1" applyBorder="1" applyAlignment="1">
      <alignment horizontal="center"/>
    </xf>
    <xf numFmtId="43" fontId="6" fillId="0" borderId="5" xfId="1" applyFont="1" applyFill="1" applyBorder="1" applyAlignment="1">
      <alignment horizontal="center"/>
    </xf>
    <xf numFmtId="43" fontId="6" fillId="0" borderId="6" xfId="1" applyFont="1" applyFill="1" applyBorder="1" applyAlignment="1">
      <alignment horizontal="center"/>
    </xf>
    <xf numFmtId="43" fontId="6" fillId="2" borderId="0" xfId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43" fontId="6" fillId="3" borderId="0" xfId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43" fontId="6" fillId="4" borderId="0" xfId="1" applyFont="1" applyFill="1" applyAlignment="1">
      <alignment horizontal="center"/>
    </xf>
    <xf numFmtId="43" fontId="11" fillId="0" borderId="7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4" borderId="0" xfId="0" applyFont="1" applyFill="1" applyAlignment="1">
      <alignment horizontal="left"/>
    </xf>
    <xf numFmtId="0" fontId="5" fillId="4" borderId="1" xfId="0" applyFont="1" applyFill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4" borderId="2" xfId="0" applyFont="1" applyFill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15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43" fontId="12" fillId="5" borderId="4" xfId="1" applyFont="1" applyFill="1" applyBorder="1" applyAlignment="1">
      <alignment horizontal="center"/>
    </xf>
    <xf numFmtId="43" fontId="12" fillId="5" borderId="5" xfId="1" applyFont="1" applyFill="1" applyBorder="1" applyAlignment="1">
      <alignment horizontal="center"/>
    </xf>
    <xf numFmtId="43" fontId="12" fillId="5" borderId="6" xfId="1" applyFont="1" applyFill="1" applyBorder="1" applyAlignment="1">
      <alignment horizontal="center"/>
    </xf>
    <xf numFmtId="0" fontId="18" fillId="7" borderId="8" xfId="0" applyFont="1" applyFill="1" applyBorder="1" applyAlignment="1">
      <alignment horizontal="center" vertical="top"/>
    </xf>
    <xf numFmtId="0" fontId="13" fillId="6" borderId="15" xfId="0" applyFont="1" applyFill="1" applyBorder="1" applyAlignment="1">
      <alignment horizontal="center" vertical="top" wrapText="1"/>
    </xf>
    <xf numFmtId="0" fontId="13" fillId="6" borderId="16" xfId="0" applyFont="1" applyFill="1" applyBorder="1" applyAlignment="1">
      <alignment horizontal="center" vertical="top" wrapText="1"/>
    </xf>
    <xf numFmtId="0" fontId="13" fillId="6" borderId="17" xfId="0" applyFont="1" applyFill="1" applyBorder="1" applyAlignment="1">
      <alignment horizontal="center" vertical="top" wrapText="1"/>
    </xf>
    <xf numFmtId="1" fontId="14" fillId="9" borderId="9" xfId="0" applyNumberFormat="1" applyFont="1" applyFill="1" applyBorder="1" applyAlignment="1">
      <alignment horizontal="center" vertical="top" shrinkToFit="1"/>
    </xf>
    <xf numFmtId="0" fontId="22" fillId="10" borderId="9" xfId="0" applyFont="1" applyFill="1" applyBorder="1" applyAlignment="1">
      <alignment horizontal="center" vertical="top" textRotation="180" wrapText="1"/>
    </xf>
    <xf numFmtId="1" fontId="14" fillId="10" borderId="9" xfId="0" applyNumberFormat="1" applyFont="1" applyFill="1" applyBorder="1" applyAlignment="1">
      <alignment horizontal="center" vertical="top" shrinkToFit="1"/>
    </xf>
    <xf numFmtId="0" fontId="0" fillId="10" borderId="9" xfId="0" applyFill="1" applyBorder="1" applyAlignment="1">
      <alignment horizontal="center" wrapText="1"/>
    </xf>
    <xf numFmtId="0" fontId="0" fillId="10" borderId="0" xfId="0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142875</xdr:rowOff>
    </xdr:from>
    <xdr:to>
      <xdr:col>5</xdr:col>
      <xdr:colOff>161925</xdr:colOff>
      <xdr:row>5</xdr:row>
      <xdr:rowOff>140335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42875"/>
          <a:ext cx="1181100" cy="797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39799</xdr:rowOff>
    </xdr:from>
    <xdr:to>
      <xdr:col>12</xdr:col>
      <xdr:colOff>486361</xdr:colOff>
      <xdr:row>40</xdr:row>
      <xdr:rowOff>149515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2082CB-5A26-4353-8CB8-8CD6C77F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799"/>
          <a:ext cx="9996121" cy="7424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F56"/>
  <sheetViews>
    <sheetView showGridLines="0" tabSelected="1" zoomScale="85" zoomScaleNormal="85" workbookViewId="0">
      <selection activeCell="AC10" sqref="AC10"/>
    </sheetView>
  </sheetViews>
  <sheetFormatPr baseColWidth="10" defaultColWidth="4" defaultRowHeight="13.8" x14ac:dyDescent="0.25"/>
  <cols>
    <col min="1" max="1" width="1.109375" style="1" customWidth="1"/>
    <col min="2" max="9" width="4" style="1"/>
    <col min="10" max="10" width="5.6640625" style="1" bestFit="1" customWidth="1"/>
    <col min="11" max="11" width="4" style="1"/>
    <col min="12" max="12" width="5.88671875" style="1" customWidth="1"/>
    <col min="13" max="15" width="4" style="1"/>
    <col min="16" max="16" width="12.5546875" style="1" bestFit="1" customWidth="1"/>
    <col min="17" max="20" width="4" style="1"/>
    <col min="21" max="21" width="9.5546875" style="1" bestFit="1" customWidth="1"/>
    <col min="22" max="22" width="4" style="1"/>
    <col min="23" max="23" width="5.5546875" style="1" bestFit="1" customWidth="1"/>
    <col min="24" max="25" width="4" style="1"/>
    <col min="26" max="26" width="7.5546875" style="1" customWidth="1"/>
    <col min="27" max="28" width="4" style="1"/>
    <col min="29" max="29" width="12.6640625" style="1" customWidth="1"/>
    <col min="30" max="30" width="4.44140625" style="1" bestFit="1" customWidth="1"/>
    <col min="31" max="31" width="4" style="1"/>
    <col min="32" max="32" width="4.6640625" style="1" customWidth="1"/>
    <col min="33" max="240" width="4" style="1"/>
    <col min="241" max="241" width="1.109375" style="1" customWidth="1"/>
    <col min="242" max="249" width="4" style="1"/>
    <col min="250" max="250" width="5.6640625" style="1" bestFit="1" customWidth="1"/>
    <col min="251" max="251" width="4" style="1"/>
    <col min="252" max="252" width="5.88671875" style="1" customWidth="1"/>
    <col min="253" max="260" width="4" style="1"/>
    <col min="261" max="261" width="9.5546875" style="1" bestFit="1" customWidth="1"/>
    <col min="262" max="262" width="4" style="1"/>
    <col min="263" max="263" width="5.5546875" style="1" bestFit="1" customWidth="1"/>
    <col min="264" max="264" width="8.6640625" style="1" bestFit="1" customWidth="1"/>
    <col min="265" max="265" width="5.44140625" style="1" bestFit="1" customWidth="1"/>
    <col min="266" max="266" width="6.5546875" style="1" bestFit="1" customWidth="1"/>
    <col min="267" max="268" width="4" style="1"/>
    <col min="269" max="269" width="8.33203125" style="1" customWidth="1"/>
    <col min="270" max="496" width="4" style="1"/>
    <col min="497" max="497" width="1.109375" style="1" customWidth="1"/>
    <col min="498" max="505" width="4" style="1"/>
    <col min="506" max="506" width="5.6640625" style="1" bestFit="1" customWidth="1"/>
    <col min="507" max="507" width="4" style="1"/>
    <col min="508" max="508" width="5.88671875" style="1" customWidth="1"/>
    <col min="509" max="516" width="4" style="1"/>
    <col min="517" max="517" width="9.5546875" style="1" bestFit="1" customWidth="1"/>
    <col min="518" max="518" width="4" style="1"/>
    <col min="519" max="519" width="5.5546875" style="1" bestFit="1" customWidth="1"/>
    <col min="520" max="520" width="8.6640625" style="1" bestFit="1" customWidth="1"/>
    <col min="521" max="521" width="5.44140625" style="1" bestFit="1" customWidth="1"/>
    <col min="522" max="522" width="6.5546875" style="1" bestFit="1" customWidth="1"/>
    <col min="523" max="524" width="4" style="1"/>
    <col min="525" max="525" width="8.33203125" style="1" customWidth="1"/>
    <col min="526" max="752" width="4" style="1"/>
    <col min="753" max="753" width="1.109375" style="1" customWidth="1"/>
    <col min="754" max="761" width="4" style="1"/>
    <col min="762" max="762" width="5.6640625" style="1" bestFit="1" customWidth="1"/>
    <col min="763" max="763" width="4" style="1"/>
    <col min="764" max="764" width="5.88671875" style="1" customWidth="1"/>
    <col min="765" max="772" width="4" style="1"/>
    <col min="773" max="773" width="9.5546875" style="1" bestFit="1" customWidth="1"/>
    <col min="774" max="774" width="4" style="1"/>
    <col min="775" max="775" width="5.5546875" style="1" bestFit="1" customWidth="1"/>
    <col min="776" max="776" width="8.6640625" style="1" bestFit="1" customWidth="1"/>
    <col min="777" max="777" width="5.44140625" style="1" bestFit="1" customWidth="1"/>
    <col min="778" max="778" width="6.5546875" style="1" bestFit="1" customWidth="1"/>
    <col min="779" max="780" width="4" style="1"/>
    <col min="781" max="781" width="8.33203125" style="1" customWidth="1"/>
    <col min="782" max="1008" width="4" style="1"/>
    <col min="1009" max="1009" width="1.109375" style="1" customWidth="1"/>
    <col min="1010" max="1017" width="4" style="1"/>
    <col min="1018" max="1018" width="5.6640625" style="1" bestFit="1" customWidth="1"/>
    <col min="1019" max="1019" width="4" style="1"/>
    <col min="1020" max="1020" width="5.88671875" style="1" customWidth="1"/>
    <col min="1021" max="1028" width="4" style="1"/>
    <col min="1029" max="1029" width="9.5546875" style="1" bestFit="1" customWidth="1"/>
    <col min="1030" max="1030" width="4" style="1"/>
    <col min="1031" max="1031" width="5.5546875" style="1" bestFit="1" customWidth="1"/>
    <col min="1032" max="1032" width="8.6640625" style="1" bestFit="1" customWidth="1"/>
    <col min="1033" max="1033" width="5.44140625" style="1" bestFit="1" customWidth="1"/>
    <col min="1034" max="1034" width="6.5546875" style="1" bestFit="1" customWidth="1"/>
    <col min="1035" max="1036" width="4" style="1"/>
    <col min="1037" max="1037" width="8.33203125" style="1" customWidth="1"/>
    <col min="1038" max="1264" width="4" style="1"/>
    <col min="1265" max="1265" width="1.109375" style="1" customWidth="1"/>
    <col min="1266" max="1273" width="4" style="1"/>
    <col min="1274" max="1274" width="5.6640625" style="1" bestFit="1" customWidth="1"/>
    <col min="1275" max="1275" width="4" style="1"/>
    <col min="1276" max="1276" width="5.88671875" style="1" customWidth="1"/>
    <col min="1277" max="1284" width="4" style="1"/>
    <col min="1285" max="1285" width="9.5546875" style="1" bestFit="1" customWidth="1"/>
    <col min="1286" max="1286" width="4" style="1"/>
    <col min="1287" max="1287" width="5.5546875" style="1" bestFit="1" customWidth="1"/>
    <col min="1288" max="1288" width="8.6640625" style="1" bestFit="1" customWidth="1"/>
    <col min="1289" max="1289" width="5.44140625" style="1" bestFit="1" customWidth="1"/>
    <col min="1290" max="1290" width="6.5546875" style="1" bestFit="1" customWidth="1"/>
    <col min="1291" max="1292" width="4" style="1"/>
    <col min="1293" max="1293" width="8.33203125" style="1" customWidth="1"/>
    <col min="1294" max="1520" width="4" style="1"/>
    <col min="1521" max="1521" width="1.109375" style="1" customWidth="1"/>
    <col min="1522" max="1529" width="4" style="1"/>
    <col min="1530" max="1530" width="5.6640625" style="1" bestFit="1" customWidth="1"/>
    <col min="1531" max="1531" width="4" style="1"/>
    <col min="1532" max="1532" width="5.88671875" style="1" customWidth="1"/>
    <col min="1533" max="1540" width="4" style="1"/>
    <col min="1541" max="1541" width="9.5546875" style="1" bestFit="1" customWidth="1"/>
    <col min="1542" max="1542" width="4" style="1"/>
    <col min="1543" max="1543" width="5.5546875" style="1" bestFit="1" customWidth="1"/>
    <col min="1544" max="1544" width="8.6640625" style="1" bestFit="1" customWidth="1"/>
    <col min="1545" max="1545" width="5.44140625" style="1" bestFit="1" customWidth="1"/>
    <col min="1546" max="1546" width="6.5546875" style="1" bestFit="1" customWidth="1"/>
    <col min="1547" max="1548" width="4" style="1"/>
    <col min="1549" max="1549" width="8.33203125" style="1" customWidth="1"/>
    <col min="1550" max="1776" width="4" style="1"/>
    <col min="1777" max="1777" width="1.109375" style="1" customWidth="1"/>
    <col min="1778" max="1785" width="4" style="1"/>
    <col min="1786" max="1786" width="5.6640625" style="1" bestFit="1" customWidth="1"/>
    <col min="1787" max="1787" width="4" style="1"/>
    <col min="1788" max="1788" width="5.88671875" style="1" customWidth="1"/>
    <col min="1789" max="1796" width="4" style="1"/>
    <col min="1797" max="1797" width="9.5546875" style="1" bestFit="1" customWidth="1"/>
    <col min="1798" max="1798" width="4" style="1"/>
    <col min="1799" max="1799" width="5.5546875" style="1" bestFit="1" customWidth="1"/>
    <col min="1800" max="1800" width="8.6640625" style="1" bestFit="1" customWidth="1"/>
    <col min="1801" max="1801" width="5.44140625" style="1" bestFit="1" customWidth="1"/>
    <col min="1802" max="1802" width="6.5546875" style="1" bestFit="1" customWidth="1"/>
    <col min="1803" max="1804" width="4" style="1"/>
    <col min="1805" max="1805" width="8.33203125" style="1" customWidth="1"/>
    <col min="1806" max="2032" width="4" style="1"/>
    <col min="2033" max="2033" width="1.109375" style="1" customWidth="1"/>
    <col min="2034" max="2041" width="4" style="1"/>
    <col min="2042" max="2042" width="5.6640625" style="1" bestFit="1" customWidth="1"/>
    <col min="2043" max="2043" width="4" style="1"/>
    <col min="2044" max="2044" width="5.88671875" style="1" customWidth="1"/>
    <col min="2045" max="2052" width="4" style="1"/>
    <col min="2053" max="2053" width="9.5546875" style="1" bestFit="1" customWidth="1"/>
    <col min="2054" max="2054" width="4" style="1"/>
    <col min="2055" max="2055" width="5.5546875" style="1" bestFit="1" customWidth="1"/>
    <col min="2056" max="2056" width="8.6640625" style="1" bestFit="1" customWidth="1"/>
    <col min="2057" max="2057" width="5.44140625" style="1" bestFit="1" customWidth="1"/>
    <col min="2058" max="2058" width="6.5546875" style="1" bestFit="1" customWidth="1"/>
    <col min="2059" max="2060" width="4" style="1"/>
    <col min="2061" max="2061" width="8.33203125" style="1" customWidth="1"/>
    <col min="2062" max="2288" width="4" style="1"/>
    <col min="2289" max="2289" width="1.109375" style="1" customWidth="1"/>
    <col min="2290" max="2297" width="4" style="1"/>
    <col min="2298" max="2298" width="5.6640625" style="1" bestFit="1" customWidth="1"/>
    <col min="2299" max="2299" width="4" style="1"/>
    <col min="2300" max="2300" width="5.88671875" style="1" customWidth="1"/>
    <col min="2301" max="2308" width="4" style="1"/>
    <col min="2309" max="2309" width="9.5546875" style="1" bestFit="1" customWidth="1"/>
    <col min="2310" max="2310" width="4" style="1"/>
    <col min="2311" max="2311" width="5.5546875" style="1" bestFit="1" customWidth="1"/>
    <col min="2312" max="2312" width="8.6640625" style="1" bestFit="1" customWidth="1"/>
    <col min="2313" max="2313" width="5.44140625" style="1" bestFit="1" customWidth="1"/>
    <col min="2314" max="2314" width="6.5546875" style="1" bestFit="1" customWidth="1"/>
    <col min="2315" max="2316" width="4" style="1"/>
    <col min="2317" max="2317" width="8.33203125" style="1" customWidth="1"/>
    <col min="2318" max="2544" width="4" style="1"/>
    <col min="2545" max="2545" width="1.109375" style="1" customWidth="1"/>
    <col min="2546" max="2553" width="4" style="1"/>
    <col min="2554" max="2554" width="5.6640625" style="1" bestFit="1" customWidth="1"/>
    <col min="2555" max="2555" width="4" style="1"/>
    <col min="2556" max="2556" width="5.88671875" style="1" customWidth="1"/>
    <col min="2557" max="2564" width="4" style="1"/>
    <col min="2565" max="2565" width="9.5546875" style="1" bestFit="1" customWidth="1"/>
    <col min="2566" max="2566" width="4" style="1"/>
    <col min="2567" max="2567" width="5.5546875" style="1" bestFit="1" customWidth="1"/>
    <col min="2568" max="2568" width="8.6640625" style="1" bestFit="1" customWidth="1"/>
    <col min="2569" max="2569" width="5.44140625" style="1" bestFit="1" customWidth="1"/>
    <col min="2570" max="2570" width="6.5546875" style="1" bestFit="1" customWidth="1"/>
    <col min="2571" max="2572" width="4" style="1"/>
    <col min="2573" max="2573" width="8.33203125" style="1" customWidth="1"/>
    <col min="2574" max="2800" width="4" style="1"/>
    <col min="2801" max="2801" width="1.109375" style="1" customWidth="1"/>
    <col min="2802" max="2809" width="4" style="1"/>
    <col min="2810" max="2810" width="5.6640625" style="1" bestFit="1" customWidth="1"/>
    <col min="2811" max="2811" width="4" style="1"/>
    <col min="2812" max="2812" width="5.88671875" style="1" customWidth="1"/>
    <col min="2813" max="2820" width="4" style="1"/>
    <col min="2821" max="2821" width="9.5546875" style="1" bestFit="1" customWidth="1"/>
    <col min="2822" max="2822" width="4" style="1"/>
    <col min="2823" max="2823" width="5.5546875" style="1" bestFit="1" customWidth="1"/>
    <col min="2824" max="2824" width="8.6640625" style="1" bestFit="1" customWidth="1"/>
    <col min="2825" max="2825" width="5.44140625" style="1" bestFit="1" customWidth="1"/>
    <col min="2826" max="2826" width="6.5546875" style="1" bestFit="1" customWidth="1"/>
    <col min="2827" max="2828" width="4" style="1"/>
    <col min="2829" max="2829" width="8.33203125" style="1" customWidth="1"/>
    <col min="2830" max="3056" width="4" style="1"/>
    <col min="3057" max="3057" width="1.109375" style="1" customWidth="1"/>
    <col min="3058" max="3065" width="4" style="1"/>
    <col min="3066" max="3066" width="5.6640625" style="1" bestFit="1" customWidth="1"/>
    <col min="3067" max="3067" width="4" style="1"/>
    <col min="3068" max="3068" width="5.88671875" style="1" customWidth="1"/>
    <col min="3069" max="3076" width="4" style="1"/>
    <col min="3077" max="3077" width="9.5546875" style="1" bestFit="1" customWidth="1"/>
    <col min="3078" max="3078" width="4" style="1"/>
    <col min="3079" max="3079" width="5.5546875" style="1" bestFit="1" customWidth="1"/>
    <col min="3080" max="3080" width="8.6640625" style="1" bestFit="1" customWidth="1"/>
    <col min="3081" max="3081" width="5.44140625" style="1" bestFit="1" customWidth="1"/>
    <col min="3082" max="3082" width="6.5546875" style="1" bestFit="1" customWidth="1"/>
    <col min="3083" max="3084" width="4" style="1"/>
    <col min="3085" max="3085" width="8.33203125" style="1" customWidth="1"/>
    <col min="3086" max="3312" width="4" style="1"/>
    <col min="3313" max="3313" width="1.109375" style="1" customWidth="1"/>
    <col min="3314" max="3321" width="4" style="1"/>
    <col min="3322" max="3322" width="5.6640625" style="1" bestFit="1" customWidth="1"/>
    <col min="3323" max="3323" width="4" style="1"/>
    <col min="3324" max="3324" width="5.88671875" style="1" customWidth="1"/>
    <col min="3325" max="3332" width="4" style="1"/>
    <col min="3333" max="3333" width="9.5546875" style="1" bestFit="1" customWidth="1"/>
    <col min="3334" max="3334" width="4" style="1"/>
    <col min="3335" max="3335" width="5.5546875" style="1" bestFit="1" customWidth="1"/>
    <col min="3336" max="3336" width="8.6640625" style="1" bestFit="1" customWidth="1"/>
    <col min="3337" max="3337" width="5.44140625" style="1" bestFit="1" customWidth="1"/>
    <col min="3338" max="3338" width="6.5546875" style="1" bestFit="1" customWidth="1"/>
    <col min="3339" max="3340" width="4" style="1"/>
    <col min="3341" max="3341" width="8.33203125" style="1" customWidth="1"/>
    <col min="3342" max="3568" width="4" style="1"/>
    <col min="3569" max="3569" width="1.109375" style="1" customWidth="1"/>
    <col min="3570" max="3577" width="4" style="1"/>
    <col min="3578" max="3578" width="5.6640625" style="1" bestFit="1" customWidth="1"/>
    <col min="3579" max="3579" width="4" style="1"/>
    <col min="3580" max="3580" width="5.88671875" style="1" customWidth="1"/>
    <col min="3581" max="3588" width="4" style="1"/>
    <col min="3589" max="3589" width="9.5546875" style="1" bestFit="1" customWidth="1"/>
    <col min="3590" max="3590" width="4" style="1"/>
    <col min="3591" max="3591" width="5.5546875" style="1" bestFit="1" customWidth="1"/>
    <col min="3592" max="3592" width="8.6640625" style="1" bestFit="1" customWidth="1"/>
    <col min="3593" max="3593" width="5.44140625" style="1" bestFit="1" customWidth="1"/>
    <col min="3594" max="3594" width="6.5546875" style="1" bestFit="1" customWidth="1"/>
    <col min="3595" max="3596" width="4" style="1"/>
    <col min="3597" max="3597" width="8.33203125" style="1" customWidth="1"/>
    <col min="3598" max="3824" width="4" style="1"/>
    <col min="3825" max="3825" width="1.109375" style="1" customWidth="1"/>
    <col min="3826" max="3833" width="4" style="1"/>
    <col min="3834" max="3834" width="5.6640625" style="1" bestFit="1" customWidth="1"/>
    <col min="3835" max="3835" width="4" style="1"/>
    <col min="3836" max="3836" width="5.88671875" style="1" customWidth="1"/>
    <col min="3837" max="3844" width="4" style="1"/>
    <col min="3845" max="3845" width="9.5546875" style="1" bestFit="1" customWidth="1"/>
    <col min="3846" max="3846" width="4" style="1"/>
    <col min="3847" max="3847" width="5.5546875" style="1" bestFit="1" customWidth="1"/>
    <col min="3848" max="3848" width="8.6640625" style="1" bestFit="1" customWidth="1"/>
    <col min="3849" max="3849" width="5.44140625" style="1" bestFit="1" customWidth="1"/>
    <col min="3850" max="3850" width="6.5546875" style="1" bestFit="1" customWidth="1"/>
    <col min="3851" max="3852" width="4" style="1"/>
    <col min="3853" max="3853" width="8.33203125" style="1" customWidth="1"/>
    <col min="3854" max="4080" width="4" style="1"/>
    <col min="4081" max="4081" width="1.109375" style="1" customWidth="1"/>
    <col min="4082" max="4089" width="4" style="1"/>
    <col min="4090" max="4090" width="5.6640625" style="1" bestFit="1" customWidth="1"/>
    <col min="4091" max="4091" width="4" style="1"/>
    <col min="4092" max="4092" width="5.88671875" style="1" customWidth="1"/>
    <col min="4093" max="4100" width="4" style="1"/>
    <col min="4101" max="4101" width="9.5546875" style="1" bestFit="1" customWidth="1"/>
    <col min="4102" max="4102" width="4" style="1"/>
    <col min="4103" max="4103" width="5.5546875" style="1" bestFit="1" customWidth="1"/>
    <col min="4104" max="4104" width="8.6640625" style="1" bestFit="1" customWidth="1"/>
    <col min="4105" max="4105" width="5.44140625" style="1" bestFit="1" customWidth="1"/>
    <col min="4106" max="4106" width="6.5546875" style="1" bestFit="1" customWidth="1"/>
    <col min="4107" max="4108" width="4" style="1"/>
    <col min="4109" max="4109" width="8.33203125" style="1" customWidth="1"/>
    <col min="4110" max="4336" width="4" style="1"/>
    <col min="4337" max="4337" width="1.109375" style="1" customWidth="1"/>
    <col min="4338" max="4345" width="4" style="1"/>
    <col min="4346" max="4346" width="5.6640625" style="1" bestFit="1" customWidth="1"/>
    <col min="4347" max="4347" width="4" style="1"/>
    <col min="4348" max="4348" width="5.88671875" style="1" customWidth="1"/>
    <col min="4349" max="4356" width="4" style="1"/>
    <col min="4357" max="4357" width="9.5546875" style="1" bestFit="1" customWidth="1"/>
    <col min="4358" max="4358" width="4" style="1"/>
    <col min="4359" max="4359" width="5.5546875" style="1" bestFit="1" customWidth="1"/>
    <col min="4360" max="4360" width="8.6640625" style="1" bestFit="1" customWidth="1"/>
    <col min="4361" max="4361" width="5.44140625" style="1" bestFit="1" customWidth="1"/>
    <col min="4362" max="4362" width="6.5546875" style="1" bestFit="1" customWidth="1"/>
    <col min="4363" max="4364" width="4" style="1"/>
    <col min="4365" max="4365" width="8.33203125" style="1" customWidth="1"/>
    <col min="4366" max="4592" width="4" style="1"/>
    <col min="4593" max="4593" width="1.109375" style="1" customWidth="1"/>
    <col min="4594" max="4601" width="4" style="1"/>
    <col min="4602" max="4602" width="5.6640625" style="1" bestFit="1" customWidth="1"/>
    <col min="4603" max="4603" width="4" style="1"/>
    <col min="4604" max="4604" width="5.88671875" style="1" customWidth="1"/>
    <col min="4605" max="4612" width="4" style="1"/>
    <col min="4613" max="4613" width="9.5546875" style="1" bestFit="1" customWidth="1"/>
    <col min="4614" max="4614" width="4" style="1"/>
    <col min="4615" max="4615" width="5.5546875" style="1" bestFit="1" customWidth="1"/>
    <col min="4616" max="4616" width="8.6640625" style="1" bestFit="1" customWidth="1"/>
    <col min="4617" max="4617" width="5.44140625" style="1" bestFit="1" customWidth="1"/>
    <col min="4618" max="4618" width="6.5546875" style="1" bestFit="1" customWidth="1"/>
    <col min="4619" max="4620" width="4" style="1"/>
    <col min="4621" max="4621" width="8.33203125" style="1" customWidth="1"/>
    <col min="4622" max="4848" width="4" style="1"/>
    <col min="4849" max="4849" width="1.109375" style="1" customWidth="1"/>
    <col min="4850" max="4857" width="4" style="1"/>
    <col min="4858" max="4858" width="5.6640625" style="1" bestFit="1" customWidth="1"/>
    <col min="4859" max="4859" width="4" style="1"/>
    <col min="4860" max="4860" width="5.88671875" style="1" customWidth="1"/>
    <col min="4861" max="4868" width="4" style="1"/>
    <col min="4869" max="4869" width="9.5546875" style="1" bestFit="1" customWidth="1"/>
    <col min="4870" max="4870" width="4" style="1"/>
    <col min="4871" max="4871" width="5.5546875" style="1" bestFit="1" customWidth="1"/>
    <col min="4872" max="4872" width="8.6640625" style="1" bestFit="1" customWidth="1"/>
    <col min="4873" max="4873" width="5.44140625" style="1" bestFit="1" customWidth="1"/>
    <col min="4874" max="4874" width="6.5546875" style="1" bestFit="1" customWidth="1"/>
    <col min="4875" max="4876" width="4" style="1"/>
    <col min="4877" max="4877" width="8.33203125" style="1" customWidth="1"/>
    <col min="4878" max="5104" width="4" style="1"/>
    <col min="5105" max="5105" width="1.109375" style="1" customWidth="1"/>
    <col min="5106" max="5113" width="4" style="1"/>
    <col min="5114" max="5114" width="5.6640625" style="1" bestFit="1" customWidth="1"/>
    <col min="5115" max="5115" width="4" style="1"/>
    <col min="5116" max="5116" width="5.88671875" style="1" customWidth="1"/>
    <col min="5117" max="5124" width="4" style="1"/>
    <col min="5125" max="5125" width="9.5546875" style="1" bestFit="1" customWidth="1"/>
    <col min="5126" max="5126" width="4" style="1"/>
    <col min="5127" max="5127" width="5.5546875" style="1" bestFit="1" customWidth="1"/>
    <col min="5128" max="5128" width="8.6640625" style="1" bestFit="1" customWidth="1"/>
    <col min="5129" max="5129" width="5.44140625" style="1" bestFit="1" customWidth="1"/>
    <col min="5130" max="5130" width="6.5546875" style="1" bestFit="1" customWidth="1"/>
    <col min="5131" max="5132" width="4" style="1"/>
    <col min="5133" max="5133" width="8.33203125" style="1" customWidth="1"/>
    <col min="5134" max="5360" width="4" style="1"/>
    <col min="5361" max="5361" width="1.109375" style="1" customWidth="1"/>
    <col min="5362" max="5369" width="4" style="1"/>
    <col min="5370" max="5370" width="5.6640625" style="1" bestFit="1" customWidth="1"/>
    <col min="5371" max="5371" width="4" style="1"/>
    <col min="5372" max="5372" width="5.88671875" style="1" customWidth="1"/>
    <col min="5373" max="5380" width="4" style="1"/>
    <col min="5381" max="5381" width="9.5546875" style="1" bestFit="1" customWidth="1"/>
    <col min="5382" max="5382" width="4" style="1"/>
    <col min="5383" max="5383" width="5.5546875" style="1" bestFit="1" customWidth="1"/>
    <col min="5384" max="5384" width="8.6640625" style="1" bestFit="1" customWidth="1"/>
    <col min="5385" max="5385" width="5.44140625" style="1" bestFit="1" customWidth="1"/>
    <col min="5386" max="5386" width="6.5546875" style="1" bestFit="1" customWidth="1"/>
    <col min="5387" max="5388" width="4" style="1"/>
    <col min="5389" max="5389" width="8.33203125" style="1" customWidth="1"/>
    <col min="5390" max="5616" width="4" style="1"/>
    <col min="5617" max="5617" width="1.109375" style="1" customWidth="1"/>
    <col min="5618" max="5625" width="4" style="1"/>
    <col min="5626" max="5626" width="5.6640625" style="1" bestFit="1" customWidth="1"/>
    <col min="5627" max="5627" width="4" style="1"/>
    <col min="5628" max="5628" width="5.88671875" style="1" customWidth="1"/>
    <col min="5629" max="5636" width="4" style="1"/>
    <col min="5637" max="5637" width="9.5546875" style="1" bestFit="1" customWidth="1"/>
    <col min="5638" max="5638" width="4" style="1"/>
    <col min="5639" max="5639" width="5.5546875" style="1" bestFit="1" customWidth="1"/>
    <col min="5640" max="5640" width="8.6640625" style="1" bestFit="1" customWidth="1"/>
    <col min="5641" max="5641" width="5.44140625" style="1" bestFit="1" customWidth="1"/>
    <col min="5642" max="5642" width="6.5546875" style="1" bestFit="1" customWidth="1"/>
    <col min="5643" max="5644" width="4" style="1"/>
    <col min="5645" max="5645" width="8.33203125" style="1" customWidth="1"/>
    <col min="5646" max="5872" width="4" style="1"/>
    <col min="5873" max="5873" width="1.109375" style="1" customWidth="1"/>
    <col min="5874" max="5881" width="4" style="1"/>
    <col min="5882" max="5882" width="5.6640625" style="1" bestFit="1" customWidth="1"/>
    <col min="5883" max="5883" width="4" style="1"/>
    <col min="5884" max="5884" width="5.88671875" style="1" customWidth="1"/>
    <col min="5885" max="5892" width="4" style="1"/>
    <col min="5893" max="5893" width="9.5546875" style="1" bestFit="1" customWidth="1"/>
    <col min="5894" max="5894" width="4" style="1"/>
    <col min="5895" max="5895" width="5.5546875" style="1" bestFit="1" customWidth="1"/>
    <col min="5896" max="5896" width="8.6640625" style="1" bestFit="1" customWidth="1"/>
    <col min="5897" max="5897" width="5.44140625" style="1" bestFit="1" customWidth="1"/>
    <col min="5898" max="5898" width="6.5546875" style="1" bestFit="1" customWidth="1"/>
    <col min="5899" max="5900" width="4" style="1"/>
    <col min="5901" max="5901" width="8.33203125" style="1" customWidth="1"/>
    <col min="5902" max="6128" width="4" style="1"/>
    <col min="6129" max="6129" width="1.109375" style="1" customWidth="1"/>
    <col min="6130" max="6137" width="4" style="1"/>
    <col min="6138" max="6138" width="5.6640625" style="1" bestFit="1" customWidth="1"/>
    <col min="6139" max="6139" width="4" style="1"/>
    <col min="6140" max="6140" width="5.88671875" style="1" customWidth="1"/>
    <col min="6141" max="6148" width="4" style="1"/>
    <col min="6149" max="6149" width="9.5546875" style="1" bestFit="1" customWidth="1"/>
    <col min="6150" max="6150" width="4" style="1"/>
    <col min="6151" max="6151" width="5.5546875" style="1" bestFit="1" customWidth="1"/>
    <col min="6152" max="6152" width="8.6640625" style="1" bestFit="1" customWidth="1"/>
    <col min="6153" max="6153" width="5.44140625" style="1" bestFit="1" customWidth="1"/>
    <col min="6154" max="6154" width="6.5546875" style="1" bestFit="1" customWidth="1"/>
    <col min="6155" max="6156" width="4" style="1"/>
    <col min="6157" max="6157" width="8.33203125" style="1" customWidth="1"/>
    <col min="6158" max="6384" width="4" style="1"/>
    <col min="6385" max="6385" width="1.109375" style="1" customWidth="1"/>
    <col min="6386" max="6393" width="4" style="1"/>
    <col min="6394" max="6394" width="5.6640625" style="1" bestFit="1" customWidth="1"/>
    <col min="6395" max="6395" width="4" style="1"/>
    <col min="6396" max="6396" width="5.88671875" style="1" customWidth="1"/>
    <col min="6397" max="6404" width="4" style="1"/>
    <col min="6405" max="6405" width="9.5546875" style="1" bestFit="1" customWidth="1"/>
    <col min="6406" max="6406" width="4" style="1"/>
    <col min="6407" max="6407" width="5.5546875" style="1" bestFit="1" customWidth="1"/>
    <col min="6408" max="6408" width="8.6640625" style="1" bestFit="1" customWidth="1"/>
    <col min="6409" max="6409" width="5.44140625" style="1" bestFit="1" customWidth="1"/>
    <col min="6410" max="6410" width="6.5546875" style="1" bestFit="1" customWidth="1"/>
    <col min="6411" max="6412" width="4" style="1"/>
    <col min="6413" max="6413" width="8.33203125" style="1" customWidth="1"/>
    <col min="6414" max="6640" width="4" style="1"/>
    <col min="6641" max="6641" width="1.109375" style="1" customWidth="1"/>
    <col min="6642" max="6649" width="4" style="1"/>
    <col min="6650" max="6650" width="5.6640625" style="1" bestFit="1" customWidth="1"/>
    <col min="6651" max="6651" width="4" style="1"/>
    <col min="6652" max="6652" width="5.88671875" style="1" customWidth="1"/>
    <col min="6653" max="6660" width="4" style="1"/>
    <col min="6661" max="6661" width="9.5546875" style="1" bestFit="1" customWidth="1"/>
    <col min="6662" max="6662" width="4" style="1"/>
    <col min="6663" max="6663" width="5.5546875" style="1" bestFit="1" customWidth="1"/>
    <col min="6664" max="6664" width="8.6640625" style="1" bestFit="1" customWidth="1"/>
    <col min="6665" max="6665" width="5.44140625" style="1" bestFit="1" customWidth="1"/>
    <col min="6666" max="6666" width="6.5546875" style="1" bestFit="1" customWidth="1"/>
    <col min="6667" max="6668" width="4" style="1"/>
    <col min="6669" max="6669" width="8.33203125" style="1" customWidth="1"/>
    <col min="6670" max="6896" width="4" style="1"/>
    <col min="6897" max="6897" width="1.109375" style="1" customWidth="1"/>
    <col min="6898" max="6905" width="4" style="1"/>
    <col min="6906" max="6906" width="5.6640625" style="1" bestFit="1" customWidth="1"/>
    <col min="6907" max="6907" width="4" style="1"/>
    <col min="6908" max="6908" width="5.88671875" style="1" customWidth="1"/>
    <col min="6909" max="6916" width="4" style="1"/>
    <col min="6917" max="6917" width="9.5546875" style="1" bestFit="1" customWidth="1"/>
    <col min="6918" max="6918" width="4" style="1"/>
    <col min="6919" max="6919" width="5.5546875" style="1" bestFit="1" customWidth="1"/>
    <col min="6920" max="6920" width="8.6640625" style="1" bestFit="1" customWidth="1"/>
    <col min="6921" max="6921" width="5.44140625" style="1" bestFit="1" customWidth="1"/>
    <col min="6922" max="6922" width="6.5546875" style="1" bestFit="1" customWidth="1"/>
    <col min="6923" max="6924" width="4" style="1"/>
    <col min="6925" max="6925" width="8.33203125" style="1" customWidth="1"/>
    <col min="6926" max="7152" width="4" style="1"/>
    <col min="7153" max="7153" width="1.109375" style="1" customWidth="1"/>
    <col min="7154" max="7161" width="4" style="1"/>
    <col min="7162" max="7162" width="5.6640625" style="1" bestFit="1" customWidth="1"/>
    <col min="7163" max="7163" width="4" style="1"/>
    <col min="7164" max="7164" width="5.88671875" style="1" customWidth="1"/>
    <col min="7165" max="7172" width="4" style="1"/>
    <col min="7173" max="7173" width="9.5546875" style="1" bestFit="1" customWidth="1"/>
    <col min="7174" max="7174" width="4" style="1"/>
    <col min="7175" max="7175" width="5.5546875" style="1" bestFit="1" customWidth="1"/>
    <col min="7176" max="7176" width="8.6640625" style="1" bestFit="1" customWidth="1"/>
    <col min="7177" max="7177" width="5.44140625" style="1" bestFit="1" customWidth="1"/>
    <col min="7178" max="7178" width="6.5546875" style="1" bestFit="1" customWidth="1"/>
    <col min="7179" max="7180" width="4" style="1"/>
    <col min="7181" max="7181" width="8.33203125" style="1" customWidth="1"/>
    <col min="7182" max="7408" width="4" style="1"/>
    <col min="7409" max="7409" width="1.109375" style="1" customWidth="1"/>
    <col min="7410" max="7417" width="4" style="1"/>
    <col min="7418" max="7418" width="5.6640625" style="1" bestFit="1" customWidth="1"/>
    <col min="7419" max="7419" width="4" style="1"/>
    <col min="7420" max="7420" width="5.88671875" style="1" customWidth="1"/>
    <col min="7421" max="7428" width="4" style="1"/>
    <col min="7429" max="7429" width="9.5546875" style="1" bestFit="1" customWidth="1"/>
    <col min="7430" max="7430" width="4" style="1"/>
    <col min="7431" max="7431" width="5.5546875" style="1" bestFit="1" customWidth="1"/>
    <col min="7432" max="7432" width="8.6640625" style="1" bestFit="1" customWidth="1"/>
    <col min="7433" max="7433" width="5.44140625" style="1" bestFit="1" customWidth="1"/>
    <col min="7434" max="7434" width="6.5546875" style="1" bestFit="1" customWidth="1"/>
    <col min="7435" max="7436" width="4" style="1"/>
    <col min="7437" max="7437" width="8.33203125" style="1" customWidth="1"/>
    <col min="7438" max="7664" width="4" style="1"/>
    <col min="7665" max="7665" width="1.109375" style="1" customWidth="1"/>
    <col min="7666" max="7673" width="4" style="1"/>
    <col min="7674" max="7674" width="5.6640625" style="1" bestFit="1" customWidth="1"/>
    <col min="7675" max="7675" width="4" style="1"/>
    <col min="7676" max="7676" width="5.88671875" style="1" customWidth="1"/>
    <col min="7677" max="7684" width="4" style="1"/>
    <col min="7685" max="7685" width="9.5546875" style="1" bestFit="1" customWidth="1"/>
    <col min="7686" max="7686" width="4" style="1"/>
    <col min="7687" max="7687" width="5.5546875" style="1" bestFit="1" customWidth="1"/>
    <col min="7688" max="7688" width="8.6640625" style="1" bestFit="1" customWidth="1"/>
    <col min="7689" max="7689" width="5.44140625" style="1" bestFit="1" customWidth="1"/>
    <col min="7690" max="7690" width="6.5546875" style="1" bestFit="1" customWidth="1"/>
    <col min="7691" max="7692" width="4" style="1"/>
    <col min="7693" max="7693" width="8.33203125" style="1" customWidth="1"/>
    <col min="7694" max="7920" width="4" style="1"/>
    <col min="7921" max="7921" width="1.109375" style="1" customWidth="1"/>
    <col min="7922" max="7929" width="4" style="1"/>
    <col min="7930" max="7930" width="5.6640625" style="1" bestFit="1" customWidth="1"/>
    <col min="7931" max="7931" width="4" style="1"/>
    <col min="7932" max="7932" width="5.88671875" style="1" customWidth="1"/>
    <col min="7933" max="7940" width="4" style="1"/>
    <col min="7941" max="7941" width="9.5546875" style="1" bestFit="1" customWidth="1"/>
    <col min="7942" max="7942" width="4" style="1"/>
    <col min="7943" max="7943" width="5.5546875" style="1" bestFit="1" customWidth="1"/>
    <col min="7944" max="7944" width="8.6640625" style="1" bestFit="1" customWidth="1"/>
    <col min="7945" max="7945" width="5.44140625" style="1" bestFit="1" customWidth="1"/>
    <col min="7946" max="7946" width="6.5546875" style="1" bestFit="1" customWidth="1"/>
    <col min="7947" max="7948" width="4" style="1"/>
    <col min="7949" max="7949" width="8.33203125" style="1" customWidth="1"/>
    <col min="7950" max="8176" width="4" style="1"/>
    <col min="8177" max="8177" width="1.109375" style="1" customWidth="1"/>
    <col min="8178" max="8185" width="4" style="1"/>
    <col min="8186" max="8186" width="5.6640625" style="1" bestFit="1" customWidth="1"/>
    <col min="8187" max="8187" width="4" style="1"/>
    <col min="8188" max="8188" width="5.88671875" style="1" customWidth="1"/>
    <col min="8189" max="8196" width="4" style="1"/>
    <col min="8197" max="8197" width="9.5546875" style="1" bestFit="1" customWidth="1"/>
    <col min="8198" max="8198" width="4" style="1"/>
    <col min="8199" max="8199" width="5.5546875" style="1" bestFit="1" customWidth="1"/>
    <col min="8200" max="8200" width="8.6640625" style="1" bestFit="1" customWidth="1"/>
    <col min="8201" max="8201" width="5.44140625" style="1" bestFit="1" customWidth="1"/>
    <col min="8202" max="8202" width="6.5546875" style="1" bestFit="1" customWidth="1"/>
    <col min="8203" max="8204" width="4" style="1"/>
    <col min="8205" max="8205" width="8.33203125" style="1" customWidth="1"/>
    <col min="8206" max="8432" width="4" style="1"/>
    <col min="8433" max="8433" width="1.109375" style="1" customWidth="1"/>
    <col min="8434" max="8441" width="4" style="1"/>
    <col min="8442" max="8442" width="5.6640625" style="1" bestFit="1" customWidth="1"/>
    <col min="8443" max="8443" width="4" style="1"/>
    <col min="8444" max="8444" width="5.88671875" style="1" customWidth="1"/>
    <col min="8445" max="8452" width="4" style="1"/>
    <col min="8453" max="8453" width="9.5546875" style="1" bestFit="1" customWidth="1"/>
    <col min="8454" max="8454" width="4" style="1"/>
    <col min="8455" max="8455" width="5.5546875" style="1" bestFit="1" customWidth="1"/>
    <col min="8456" max="8456" width="8.6640625" style="1" bestFit="1" customWidth="1"/>
    <col min="8457" max="8457" width="5.44140625" style="1" bestFit="1" customWidth="1"/>
    <col min="8458" max="8458" width="6.5546875" style="1" bestFit="1" customWidth="1"/>
    <col min="8459" max="8460" width="4" style="1"/>
    <col min="8461" max="8461" width="8.33203125" style="1" customWidth="1"/>
    <col min="8462" max="8688" width="4" style="1"/>
    <col min="8689" max="8689" width="1.109375" style="1" customWidth="1"/>
    <col min="8690" max="8697" width="4" style="1"/>
    <col min="8698" max="8698" width="5.6640625" style="1" bestFit="1" customWidth="1"/>
    <col min="8699" max="8699" width="4" style="1"/>
    <col min="8700" max="8700" width="5.88671875" style="1" customWidth="1"/>
    <col min="8701" max="8708" width="4" style="1"/>
    <col min="8709" max="8709" width="9.5546875" style="1" bestFit="1" customWidth="1"/>
    <col min="8710" max="8710" width="4" style="1"/>
    <col min="8711" max="8711" width="5.5546875" style="1" bestFit="1" customWidth="1"/>
    <col min="8712" max="8712" width="8.6640625" style="1" bestFit="1" customWidth="1"/>
    <col min="8713" max="8713" width="5.44140625" style="1" bestFit="1" customWidth="1"/>
    <col min="8714" max="8714" width="6.5546875" style="1" bestFit="1" customWidth="1"/>
    <col min="8715" max="8716" width="4" style="1"/>
    <col min="8717" max="8717" width="8.33203125" style="1" customWidth="1"/>
    <col min="8718" max="8944" width="4" style="1"/>
    <col min="8945" max="8945" width="1.109375" style="1" customWidth="1"/>
    <col min="8946" max="8953" width="4" style="1"/>
    <col min="8954" max="8954" width="5.6640625" style="1" bestFit="1" customWidth="1"/>
    <col min="8955" max="8955" width="4" style="1"/>
    <col min="8956" max="8956" width="5.88671875" style="1" customWidth="1"/>
    <col min="8957" max="8964" width="4" style="1"/>
    <col min="8965" max="8965" width="9.5546875" style="1" bestFit="1" customWidth="1"/>
    <col min="8966" max="8966" width="4" style="1"/>
    <col min="8967" max="8967" width="5.5546875" style="1" bestFit="1" customWidth="1"/>
    <col min="8968" max="8968" width="8.6640625" style="1" bestFit="1" customWidth="1"/>
    <col min="8969" max="8969" width="5.44140625" style="1" bestFit="1" customWidth="1"/>
    <col min="8970" max="8970" width="6.5546875" style="1" bestFit="1" customWidth="1"/>
    <col min="8971" max="8972" width="4" style="1"/>
    <col min="8973" max="8973" width="8.33203125" style="1" customWidth="1"/>
    <col min="8974" max="9200" width="4" style="1"/>
    <col min="9201" max="9201" width="1.109375" style="1" customWidth="1"/>
    <col min="9202" max="9209" width="4" style="1"/>
    <col min="9210" max="9210" width="5.6640625" style="1" bestFit="1" customWidth="1"/>
    <col min="9211" max="9211" width="4" style="1"/>
    <col min="9212" max="9212" width="5.88671875" style="1" customWidth="1"/>
    <col min="9213" max="9220" width="4" style="1"/>
    <col min="9221" max="9221" width="9.5546875" style="1" bestFit="1" customWidth="1"/>
    <col min="9222" max="9222" width="4" style="1"/>
    <col min="9223" max="9223" width="5.5546875" style="1" bestFit="1" customWidth="1"/>
    <col min="9224" max="9224" width="8.6640625" style="1" bestFit="1" customWidth="1"/>
    <col min="9225" max="9225" width="5.44140625" style="1" bestFit="1" customWidth="1"/>
    <col min="9226" max="9226" width="6.5546875" style="1" bestFit="1" customWidth="1"/>
    <col min="9227" max="9228" width="4" style="1"/>
    <col min="9229" max="9229" width="8.33203125" style="1" customWidth="1"/>
    <col min="9230" max="9456" width="4" style="1"/>
    <col min="9457" max="9457" width="1.109375" style="1" customWidth="1"/>
    <col min="9458" max="9465" width="4" style="1"/>
    <col min="9466" max="9466" width="5.6640625" style="1" bestFit="1" customWidth="1"/>
    <col min="9467" max="9467" width="4" style="1"/>
    <col min="9468" max="9468" width="5.88671875" style="1" customWidth="1"/>
    <col min="9469" max="9476" width="4" style="1"/>
    <col min="9477" max="9477" width="9.5546875" style="1" bestFit="1" customWidth="1"/>
    <col min="9478" max="9478" width="4" style="1"/>
    <col min="9479" max="9479" width="5.5546875" style="1" bestFit="1" customWidth="1"/>
    <col min="9480" max="9480" width="8.6640625" style="1" bestFit="1" customWidth="1"/>
    <col min="9481" max="9481" width="5.44140625" style="1" bestFit="1" customWidth="1"/>
    <col min="9482" max="9482" width="6.5546875" style="1" bestFit="1" customWidth="1"/>
    <col min="9483" max="9484" width="4" style="1"/>
    <col min="9485" max="9485" width="8.33203125" style="1" customWidth="1"/>
    <col min="9486" max="9712" width="4" style="1"/>
    <col min="9713" max="9713" width="1.109375" style="1" customWidth="1"/>
    <col min="9714" max="9721" width="4" style="1"/>
    <col min="9722" max="9722" width="5.6640625" style="1" bestFit="1" customWidth="1"/>
    <col min="9723" max="9723" width="4" style="1"/>
    <col min="9724" max="9724" width="5.88671875" style="1" customWidth="1"/>
    <col min="9725" max="9732" width="4" style="1"/>
    <col min="9733" max="9733" width="9.5546875" style="1" bestFit="1" customWidth="1"/>
    <col min="9734" max="9734" width="4" style="1"/>
    <col min="9735" max="9735" width="5.5546875" style="1" bestFit="1" customWidth="1"/>
    <col min="9736" max="9736" width="8.6640625" style="1" bestFit="1" customWidth="1"/>
    <col min="9737" max="9737" width="5.44140625" style="1" bestFit="1" customWidth="1"/>
    <col min="9738" max="9738" width="6.5546875" style="1" bestFit="1" customWidth="1"/>
    <col min="9739" max="9740" width="4" style="1"/>
    <col min="9741" max="9741" width="8.33203125" style="1" customWidth="1"/>
    <col min="9742" max="9968" width="4" style="1"/>
    <col min="9969" max="9969" width="1.109375" style="1" customWidth="1"/>
    <col min="9970" max="9977" width="4" style="1"/>
    <col min="9978" max="9978" width="5.6640625" style="1" bestFit="1" customWidth="1"/>
    <col min="9979" max="9979" width="4" style="1"/>
    <col min="9980" max="9980" width="5.88671875" style="1" customWidth="1"/>
    <col min="9981" max="9988" width="4" style="1"/>
    <col min="9989" max="9989" width="9.5546875" style="1" bestFit="1" customWidth="1"/>
    <col min="9990" max="9990" width="4" style="1"/>
    <col min="9991" max="9991" width="5.5546875" style="1" bestFit="1" customWidth="1"/>
    <col min="9992" max="9992" width="8.6640625" style="1" bestFit="1" customWidth="1"/>
    <col min="9993" max="9993" width="5.44140625" style="1" bestFit="1" customWidth="1"/>
    <col min="9994" max="9994" width="6.5546875" style="1" bestFit="1" customWidth="1"/>
    <col min="9995" max="9996" width="4" style="1"/>
    <col min="9997" max="9997" width="8.33203125" style="1" customWidth="1"/>
    <col min="9998" max="10224" width="4" style="1"/>
    <col min="10225" max="10225" width="1.109375" style="1" customWidth="1"/>
    <col min="10226" max="10233" width="4" style="1"/>
    <col min="10234" max="10234" width="5.6640625" style="1" bestFit="1" customWidth="1"/>
    <col min="10235" max="10235" width="4" style="1"/>
    <col min="10236" max="10236" width="5.88671875" style="1" customWidth="1"/>
    <col min="10237" max="10244" width="4" style="1"/>
    <col min="10245" max="10245" width="9.5546875" style="1" bestFit="1" customWidth="1"/>
    <col min="10246" max="10246" width="4" style="1"/>
    <col min="10247" max="10247" width="5.5546875" style="1" bestFit="1" customWidth="1"/>
    <col min="10248" max="10248" width="8.6640625" style="1" bestFit="1" customWidth="1"/>
    <col min="10249" max="10249" width="5.44140625" style="1" bestFit="1" customWidth="1"/>
    <col min="10250" max="10250" width="6.5546875" style="1" bestFit="1" customWidth="1"/>
    <col min="10251" max="10252" width="4" style="1"/>
    <col min="10253" max="10253" width="8.33203125" style="1" customWidth="1"/>
    <col min="10254" max="10480" width="4" style="1"/>
    <col min="10481" max="10481" width="1.109375" style="1" customWidth="1"/>
    <col min="10482" max="10489" width="4" style="1"/>
    <col min="10490" max="10490" width="5.6640625" style="1" bestFit="1" customWidth="1"/>
    <col min="10491" max="10491" width="4" style="1"/>
    <col min="10492" max="10492" width="5.88671875" style="1" customWidth="1"/>
    <col min="10493" max="10500" width="4" style="1"/>
    <col min="10501" max="10501" width="9.5546875" style="1" bestFit="1" customWidth="1"/>
    <col min="10502" max="10502" width="4" style="1"/>
    <col min="10503" max="10503" width="5.5546875" style="1" bestFit="1" customWidth="1"/>
    <col min="10504" max="10504" width="8.6640625" style="1" bestFit="1" customWidth="1"/>
    <col min="10505" max="10505" width="5.44140625" style="1" bestFit="1" customWidth="1"/>
    <col min="10506" max="10506" width="6.5546875" style="1" bestFit="1" customWidth="1"/>
    <col min="10507" max="10508" width="4" style="1"/>
    <col min="10509" max="10509" width="8.33203125" style="1" customWidth="1"/>
    <col min="10510" max="10736" width="4" style="1"/>
    <col min="10737" max="10737" width="1.109375" style="1" customWidth="1"/>
    <col min="10738" max="10745" width="4" style="1"/>
    <col min="10746" max="10746" width="5.6640625" style="1" bestFit="1" customWidth="1"/>
    <col min="10747" max="10747" width="4" style="1"/>
    <col min="10748" max="10748" width="5.88671875" style="1" customWidth="1"/>
    <col min="10749" max="10756" width="4" style="1"/>
    <col min="10757" max="10757" width="9.5546875" style="1" bestFit="1" customWidth="1"/>
    <col min="10758" max="10758" width="4" style="1"/>
    <col min="10759" max="10759" width="5.5546875" style="1" bestFit="1" customWidth="1"/>
    <col min="10760" max="10760" width="8.6640625" style="1" bestFit="1" customWidth="1"/>
    <col min="10761" max="10761" width="5.44140625" style="1" bestFit="1" customWidth="1"/>
    <col min="10762" max="10762" width="6.5546875" style="1" bestFit="1" customWidth="1"/>
    <col min="10763" max="10764" width="4" style="1"/>
    <col min="10765" max="10765" width="8.33203125" style="1" customWidth="1"/>
    <col min="10766" max="10992" width="4" style="1"/>
    <col min="10993" max="10993" width="1.109375" style="1" customWidth="1"/>
    <col min="10994" max="11001" width="4" style="1"/>
    <col min="11002" max="11002" width="5.6640625" style="1" bestFit="1" customWidth="1"/>
    <col min="11003" max="11003" width="4" style="1"/>
    <col min="11004" max="11004" width="5.88671875" style="1" customWidth="1"/>
    <col min="11005" max="11012" width="4" style="1"/>
    <col min="11013" max="11013" width="9.5546875" style="1" bestFit="1" customWidth="1"/>
    <col min="11014" max="11014" width="4" style="1"/>
    <col min="11015" max="11015" width="5.5546875" style="1" bestFit="1" customWidth="1"/>
    <col min="11016" max="11016" width="8.6640625" style="1" bestFit="1" customWidth="1"/>
    <col min="11017" max="11017" width="5.44140625" style="1" bestFit="1" customWidth="1"/>
    <col min="11018" max="11018" width="6.5546875" style="1" bestFit="1" customWidth="1"/>
    <col min="11019" max="11020" width="4" style="1"/>
    <col min="11021" max="11021" width="8.33203125" style="1" customWidth="1"/>
    <col min="11022" max="11248" width="4" style="1"/>
    <col min="11249" max="11249" width="1.109375" style="1" customWidth="1"/>
    <col min="11250" max="11257" width="4" style="1"/>
    <col min="11258" max="11258" width="5.6640625" style="1" bestFit="1" customWidth="1"/>
    <col min="11259" max="11259" width="4" style="1"/>
    <col min="11260" max="11260" width="5.88671875" style="1" customWidth="1"/>
    <col min="11261" max="11268" width="4" style="1"/>
    <col min="11269" max="11269" width="9.5546875" style="1" bestFit="1" customWidth="1"/>
    <col min="11270" max="11270" width="4" style="1"/>
    <col min="11271" max="11271" width="5.5546875" style="1" bestFit="1" customWidth="1"/>
    <col min="11272" max="11272" width="8.6640625" style="1" bestFit="1" customWidth="1"/>
    <col min="11273" max="11273" width="5.44140625" style="1" bestFit="1" customWidth="1"/>
    <col min="11274" max="11274" width="6.5546875" style="1" bestFit="1" customWidth="1"/>
    <col min="11275" max="11276" width="4" style="1"/>
    <col min="11277" max="11277" width="8.33203125" style="1" customWidth="1"/>
    <col min="11278" max="11504" width="4" style="1"/>
    <col min="11505" max="11505" width="1.109375" style="1" customWidth="1"/>
    <col min="11506" max="11513" width="4" style="1"/>
    <col min="11514" max="11514" width="5.6640625" style="1" bestFit="1" customWidth="1"/>
    <col min="11515" max="11515" width="4" style="1"/>
    <col min="11516" max="11516" width="5.88671875" style="1" customWidth="1"/>
    <col min="11517" max="11524" width="4" style="1"/>
    <col min="11525" max="11525" width="9.5546875" style="1" bestFit="1" customWidth="1"/>
    <col min="11526" max="11526" width="4" style="1"/>
    <col min="11527" max="11527" width="5.5546875" style="1" bestFit="1" customWidth="1"/>
    <col min="11528" max="11528" width="8.6640625" style="1" bestFit="1" customWidth="1"/>
    <col min="11529" max="11529" width="5.44140625" style="1" bestFit="1" customWidth="1"/>
    <col min="11530" max="11530" width="6.5546875" style="1" bestFit="1" customWidth="1"/>
    <col min="11531" max="11532" width="4" style="1"/>
    <col min="11533" max="11533" width="8.33203125" style="1" customWidth="1"/>
    <col min="11534" max="11760" width="4" style="1"/>
    <col min="11761" max="11761" width="1.109375" style="1" customWidth="1"/>
    <col min="11762" max="11769" width="4" style="1"/>
    <col min="11770" max="11770" width="5.6640625" style="1" bestFit="1" customWidth="1"/>
    <col min="11771" max="11771" width="4" style="1"/>
    <col min="11772" max="11772" width="5.88671875" style="1" customWidth="1"/>
    <col min="11773" max="11780" width="4" style="1"/>
    <col min="11781" max="11781" width="9.5546875" style="1" bestFit="1" customWidth="1"/>
    <col min="11782" max="11782" width="4" style="1"/>
    <col min="11783" max="11783" width="5.5546875" style="1" bestFit="1" customWidth="1"/>
    <col min="11784" max="11784" width="8.6640625" style="1" bestFit="1" customWidth="1"/>
    <col min="11785" max="11785" width="5.44140625" style="1" bestFit="1" customWidth="1"/>
    <col min="11786" max="11786" width="6.5546875" style="1" bestFit="1" customWidth="1"/>
    <col min="11787" max="11788" width="4" style="1"/>
    <col min="11789" max="11789" width="8.33203125" style="1" customWidth="1"/>
    <col min="11790" max="12016" width="4" style="1"/>
    <col min="12017" max="12017" width="1.109375" style="1" customWidth="1"/>
    <col min="12018" max="12025" width="4" style="1"/>
    <col min="12026" max="12026" width="5.6640625" style="1" bestFit="1" customWidth="1"/>
    <col min="12027" max="12027" width="4" style="1"/>
    <col min="12028" max="12028" width="5.88671875" style="1" customWidth="1"/>
    <col min="12029" max="12036" width="4" style="1"/>
    <col min="12037" max="12037" width="9.5546875" style="1" bestFit="1" customWidth="1"/>
    <col min="12038" max="12038" width="4" style="1"/>
    <col min="12039" max="12039" width="5.5546875" style="1" bestFit="1" customWidth="1"/>
    <col min="12040" max="12040" width="8.6640625" style="1" bestFit="1" customWidth="1"/>
    <col min="12041" max="12041" width="5.44140625" style="1" bestFit="1" customWidth="1"/>
    <col min="12042" max="12042" width="6.5546875" style="1" bestFit="1" customWidth="1"/>
    <col min="12043" max="12044" width="4" style="1"/>
    <col min="12045" max="12045" width="8.33203125" style="1" customWidth="1"/>
    <col min="12046" max="12272" width="4" style="1"/>
    <col min="12273" max="12273" width="1.109375" style="1" customWidth="1"/>
    <col min="12274" max="12281" width="4" style="1"/>
    <col min="12282" max="12282" width="5.6640625" style="1" bestFit="1" customWidth="1"/>
    <col min="12283" max="12283" width="4" style="1"/>
    <col min="12284" max="12284" width="5.88671875" style="1" customWidth="1"/>
    <col min="12285" max="12292" width="4" style="1"/>
    <col min="12293" max="12293" width="9.5546875" style="1" bestFit="1" customWidth="1"/>
    <col min="12294" max="12294" width="4" style="1"/>
    <col min="12295" max="12295" width="5.5546875" style="1" bestFit="1" customWidth="1"/>
    <col min="12296" max="12296" width="8.6640625" style="1" bestFit="1" customWidth="1"/>
    <col min="12297" max="12297" width="5.44140625" style="1" bestFit="1" customWidth="1"/>
    <col min="12298" max="12298" width="6.5546875" style="1" bestFit="1" customWidth="1"/>
    <col min="12299" max="12300" width="4" style="1"/>
    <col min="12301" max="12301" width="8.33203125" style="1" customWidth="1"/>
    <col min="12302" max="12528" width="4" style="1"/>
    <col min="12529" max="12529" width="1.109375" style="1" customWidth="1"/>
    <col min="12530" max="12537" width="4" style="1"/>
    <col min="12538" max="12538" width="5.6640625" style="1" bestFit="1" customWidth="1"/>
    <col min="12539" max="12539" width="4" style="1"/>
    <col min="12540" max="12540" width="5.88671875" style="1" customWidth="1"/>
    <col min="12541" max="12548" width="4" style="1"/>
    <col min="12549" max="12549" width="9.5546875" style="1" bestFit="1" customWidth="1"/>
    <col min="12550" max="12550" width="4" style="1"/>
    <col min="12551" max="12551" width="5.5546875" style="1" bestFit="1" customWidth="1"/>
    <col min="12552" max="12552" width="8.6640625" style="1" bestFit="1" customWidth="1"/>
    <col min="12553" max="12553" width="5.44140625" style="1" bestFit="1" customWidth="1"/>
    <col min="12554" max="12554" width="6.5546875" style="1" bestFit="1" customWidth="1"/>
    <col min="12555" max="12556" width="4" style="1"/>
    <col min="12557" max="12557" width="8.33203125" style="1" customWidth="1"/>
    <col min="12558" max="12784" width="4" style="1"/>
    <col min="12785" max="12785" width="1.109375" style="1" customWidth="1"/>
    <col min="12786" max="12793" width="4" style="1"/>
    <col min="12794" max="12794" width="5.6640625" style="1" bestFit="1" customWidth="1"/>
    <col min="12795" max="12795" width="4" style="1"/>
    <col min="12796" max="12796" width="5.88671875" style="1" customWidth="1"/>
    <col min="12797" max="12804" width="4" style="1"/>
    <col min="12805" max="12805" width="9.5546875" style="1" bestFit="1" customWidth="1"/>
    <col min="12806" max="12806" width="4" style="1"/>
    <col min="12807" max="12807" width="5.5546875" style="1" bestFit="1" customWidth="1"/>
    <col min="12808" max="12808" width="8.6640625" style="1" bestFit="1" customWidth="1"/>
    <col min="12809" max="12809" width="5.44140625" style="1" bestFit="1" customWidth="1"/>
    <col min="12810" max="12810" width="6.5546875" style="1" bestFit="1" customWidth="1"/>
    <col min="12811" max="12812" width="4" style="1"/>
    <col min="12813" max="12813" width="8.33203125" style="1" customWidth="1"/>
    <col min="12814" max="13040" width="4" style="1"/>
    <col min="13041" max="13041" width="1.109375" style="1" customWidth="1"/>
    <col min="13042" max="13049" width="4" style="1"/>
    <col min="13050" max="13050" width="5.6640625" style="1" bestFit="1" customWidth="1"/>
    <col min="13051" max="13051" width="4" style="1"/>
    <col min="13052" max="13052" width="5.88671875" style="1" customWidth="1"/>
    <col min="13053" max="13060" width="4" style="1"/>
    <col min="13061" max="13061" width="9.5546875" style="1" bestFit="1" customWidth="1"/>
    <col min="13062" max="13062" width="4" style="1"/>
    <col min="13063" max="13063" width="5.5546875" style="1" bestFit="1" customWidth="1"/>
    <col min="13064" max="13064" width="8.6640625" style="1" bestFit="1" customWidth="1"/>
    <col min="13065" max="13065" width="5.44140625" style="1" bestFit="1" customWidth="1"/>
    <col min="13066" max="13066" width="6.5546875" style="1" bestFit="1" customWidth="1"/>
    <col min="13067" max="13068" width="4" style="1"/>
    <col min="13069" max="13069" width="8.33203125" style="1" customWidth="1"/>
    <col min="13070" max="13296" width="4" style="1"/>
    <col min="13297" max="13297" width="1.109375" style="1" customWidth="1"/>
    <col min="13298" max="13305" width="4" style="1"/>
    <col min="13306" max="13306" width="5.6640625" style="1" bestFit="1" customWidth="1"/>
    <col min="13307" max="13307" width="4" style="1"/>
    <col min="13308" max="13308" width="5.88671875" style="1" customWidth="1"/>
    <col min="13309" max="13316" width="4" style="1"/>
    <col min="13317" max="13317" width="9.5546875" style="1" bestFit="1" customWidth="1"/>
    <col min="13318" max="13318" width="4" style="1"/>
    <col min="13319" max="13319" width="5.5546875" style="1" bestFit="1" customWidth="1"/>
    <col min="13320" max="13320" width="8.6640625" style="1" bestFit="1" customWidth="1"/>
    <col min="13321" max="13321" width="5.44140625" style="1" bestFit="1" customWidth="1"/>
    <col min="13322" max="13322" width="6.5546875" style="1" bestFit="1" customWidth="1"/>
    <col min="13323" max="13324" width="4" style="1"/>
    <col min="13325" max="13325" width="8.33203125" style="1" customWidth="1"/>
    <col min="13326" max="13552" width="4" style="1"/>
    <col min="13553" max="13553" width="1.109375" style="1" customWidth="1"/>
    <col min="13554" max="13561" width="4" style="1"/>
    <col min="13562" max="13562" width="5.6640625" style="1" bestFit="1" customWidth="1"/>
    <col min="13563" max="13563" width="4" style="1"/>
    <col min="13564" max="13564" width="5.88671875" style="1" customWidth="1"/>
    <col min="13565" max="13572" width="4" style="1"/>
    <col min="13573" max="13573" width="9.5546875" style="1" bestFit="1" customWidth="1"/>
    <col min="13574" max="13574" width="4" style="1"/>
    <col min="13575" max="13575" width="5.5546875" style="1" bestFit="1" customWidth="1"/>
    <col min="13576" max="13576" width="8.6640625" style="1" bestFit="1" customWidth="1"/>
    <col min="13577" max="13577" width="5.44140625" style="1" bestFit="1" customWidth="1"/>
    <col min="13578" max="13578" width="6.5546875" style="1" bestFit="1" customWidth="1"/>
    <col min="13579" max="13580" width="4" style="1"/>
    <col min="13581" max="13581" width="8.33203125" style="1" customWidth="1"/>
    <col min="13582" max="13808" width="4" style="1"/>
    <col min="13809" max="13809" width="1.109375" style="1" customWidth="1"/>
    <col min="13810" max="13817" width="4" style="1"/>
    <col min="13818" max="13818" width="5.6640625" style="1" bestFit="1" customWidth="1"/>
    <col min="13819" max="13819" width="4" style="1"/>
    <col min="13820" max="13820" width="5.88671875" style="1" customWidth="1"/>
    <col min="13821" max="13828" width="4" style="1"/>
    <col min="13829" max="13829" width="9.5546875" style="1" bestFit="1" customWidth="1"/>
    <col min="13830" max="13830" width="4" style="1"/>
    <col min="13831" max="13831" width="5.5546875" style="1" bestFit="1" customWidth="1"/>
    <col min="13832" max="13832" width="8.6640625" style="1" bestFit="1" customWidth="1"/>
    <col min="13833" max="13833" width="5.44140625" style="1" bestFit="1" customWidth="1"/>
    <col min="13834" max="13834" width="6.5546875" style="1" bestFit="1" customWidth="1"/>
    <col min="13835" max="13836" width="4" style="1"/>
    <col min="13837" max="13837" width="8.33203125" style="1" customWidth="1"/>
    <col min="13838" max="14064" width="4" style="1"/>
    <col min="14065" max="14065" width="1.109375" style="1" customWidth="1"/>
    <col min="14066" max="14073" width="4" style="1"/>
    <col min="14074" max="14074" width="5.6640625" style="1" bestFit="1" customWidth="1"/>
    <col min="14075" max="14075" width="4" style="1"/>
    <col min="14076" max="14076" width="5.88671875" style="1" customWidth="1"/>
    <col min="14077" max="14084" width="4" style="1"/>
    <col min="14085" max="14085" width="9.5546875" style="1" bestFit="1" customWidth="1"/>
    <col min="14086" max="14086" width="4" style="1"/>
    <col min="14087" max="14087" width="5.5546875" style="1" bestFit="1" customWidth="1"/>
    <col min="14088" max="14088" width="8.6640625" style="1" bestFit="1" customWidth="1"/>
    <col min="14089" max="14089" width="5.44140625" style="1" bestFit="1" customWidth="1"/>
    <col min="14090" max="14090" width="6.5546875" style="1" bestFit="1" customWidth="1"/>
    <col min="14091" max="14092" width="4" style="1"/>
    <col min="14093" max="14093" width="8.33203125" style="1" customWidth="1"/>
    <col min="14094" max="14320" width="4" style="1"/>
    <col min="14321" max="14321" width="1.109375" style="1" customWidth="1"/>
    <col min="14322" max="14329" width="4" style="1"/>
    <col min="14330" max="14330" width="5.6640625" style="1" bestFit="1" customWidth="1"/>
    <col min="14331" max="14331" width="4" style="1"/>
    <col min="14332" max="14332" width="5.88671875" style="1" customWidth="1"/>
    <col min="14333" max="14340" width="4" style="1"/>
    <col min="14341" max="14341" width="9.5546875" style="1" bestFit="1" customWidth="1"/>
    <col min="14342" max="14342" width="4" style="1"/>
    <col min="14343" max="14343" width="5.5546875" style="1" bestFit="1" customWidth="1"/>
    <col min="14344" max="14344" width="8.6640625" style="1" bestFit="1" customWidth="1"/>
    <col min="14345" max="14345" width="5.44140625" style="1" bestFit="1" customWidth="1"/>
    <col min="14346" max="14346" width="6.5546875" style="1" bestFit="1" customWidth="1"/>
    <col min="14347" max="14348" width="4" style="1"/>
    <col min="14349" max="14349" width="8.33203125" style="1" customWidth="1"/>
    <col min="14350" max="14576" width="4" style="1"/>
    <col min="14577" max="14577" width="1.109375" style="1" customWidth="1"/>
    <col min="14578" max="14585" width="4" style="1"/>
    <col min="14586" max="14586" width="5.6640625" style="1" bestFit="1" customWidth="1"/>
    <col min="14587" max="14587" width="4" style="1"/>
    <col min="14588" max="14588" width="5.88671875" style="1" customWidth="1"/>
    <col min="14589" max="14596" width="4" style="1"/>
    <col min="14597" max="14597" width="9.5546875" style="1" bestFit="1" customWidth="1"/>
    <col min="14598" max="14598" width="4" style="1"/>
    <col min="14599" max="14599" width="5.5546875" style="1" bestFit="1" customWidth="1"/>
    <col min="14600" max="14600" width="8.6640625" style="1" bestFit="1" customWidth="1"/>
    <col min="14601" max="14601" width="5.44140625" style="1" bestFit="1" customWidth="1"/>
    <col min="14602" max="14602" width="6.5546875" style="1" bestFit="1" customWidth="1"/>
    <col min="14603" max="14604" width="4" style="1"/>
    <col min="14605" max="14605" width="8.33203125" style="1" customWidth="1"/>
    <col min="14606" max="14832" width="4" style="1"/>
    <col min="14833" max="14833" width="1.109375" style="1" customWidth="1"/>
    <col min="14834" max="14841" width="4" style="1"/>
    <col min="14842" max="14842" width="5.6640625" style="1" bestFit="1" customWidth="1"/>
    <col min="14843" max="14843" width="4" style="1"/>
    <col min="14844" max="14844" width="5.88671875" style="1" customWidth="1"/>
    <col min="14845" max="14852" width="4" style="1"/>
    <col min="14853" max="14853" width="9.5546875" style="1" bestFit="1" customWidth="1"/>
    <col min="14854" max="14854" width="4" style="1"/>
    <col min="14855" max="14855" width="5.5546875" style="1" bestFit="1" customWidth="1"/>
    <col min="14856" max="14856" width="8.6640625" style="1" bestFit="1" customWidth="1"/>
    <col min="14857" max="14857" width="5.44140625" style="1" bestFit="1" customWidth="1"/>
    <col min="14858" max="14858" width="6.5546875" style="1" bestFit="1" customWidth="1"/>
    <col min="14859" max="14860" width="4" style="1"/>
    <col min="14861" max="14861" width="8.33203125" style="1" customWidth="1"/>
    <col min="14862" max="15088" width="4" style="1"/>
    <col min="15089" max="15089" width="1.109375" style="1" customWidth="1"/>
    <col min="15090" max="15097" width="4" style="1"/>
    <col min="15098" max="15098" width="5.6640625" style="1" bestFit="1" customWidth="1"/>
    <col min="15099" max="15099" width="4" style="1"/>
    <col min="15100" max="15100" width="5.88671875" style="1" customWidth="1"/>
    <col min="15101" max="15108" width="4" style="1"/>
    <col min="15109" max="15109" width="9.5546875" style="1" bestFit="1" customWidth="1"/>
    <col min="15110" max="15110" width="4" style="1"/>
    <col min="15111" max="15111" width="5.5546875" style="1" bestFit="1" customWidth="1"/>
    <col min="15112" max="15112" width="8.6640625" style="1" bestFit="1" customWidth="1"/>
    <col min="15113" max="15113" width="5.44140625" style="1" bestFit="1" customWidth="1"/>
    <col min="15114" max="15114" width="6.5546875" style="1" bestFit="1" customWidth="1"/>
    <col min="15115" max="15116" width="4" style="1"/>
    <col min="15117" max="15117" width="8.33203125" style="1" customWidth="1"/>
    <col min="15118" max="15344" width="4" style="1"/>
    <col min="15345" max="15345" width="1.109375" style="1" customWidth="1"/>
    <col min="15346" max="15353" width="4" style="1"/>
    <col min="15354" max="15354" width="5.6640625" style="1" bestFit="1" customWidth="1"/>
    <col min="15355" max="15355" width="4" style="1"/>
    <col min="15356" max="15356" width="5.88671875" style="1" customWidth="1"/>
    <col min="15357" max="15364" width="4" style="1"/>
    <col min="15365" max="15365" width="9.5546875" style="1" bestFit="1" customWidth="1"/>
    <col min="15366" max="15366" width="4" style="1"/>
    <col min="15367" max="15367" width="5.5546875" style="1" bestFit="1" customWidth="1"/>
    <col min="15368" max="15368" width="8.6640625" style="1" bestFit="1" customWidth="1"/>
    <col min="15369" max="15369" width="5.44140625" style="1" bestFit="1" customWidth="1"/>
    <col min="15370" max="15370" width="6.5546875" style="1" bestFit="1" customWidth="1"/>
    <col min="15371" max="15372" width="4" style="1"/>
    <col min="15373" max="15373" width="8.33203125" style="1" customWidth="1"/>
    <col min="15374" max="15600" width="4" style="1"/>
    <col min="15601" max="15601" width="1.109375" style="1" customWidth="1"/>
    <col min="15602" max="15609" width="4" style="1"/>
    <col min="15610" max="15610" width="5.6640625" style="1" bestFit="1" customWidth="1"/>
    <col min="15611" max="15611" width="4" style="1"/>
    <col min="15612" max="15612" width="5.88671875" style="1" customWidth="1"/>
    <col min="15613" max="15620" width="4" style="1"/>
    <col min="15621" max="15621" width="9.5546875" style="1" bestFit="1" customWidth="1"/>
    <col min="15622" max="15622" width="4" style="1"/>
    <col min="15623" max="15623" width="5.5546875" style="1" bestFit="1" customWidth="1"/>
    <col min="15624" max="15624" width="8.6640625" style="1" bestFit="1" customWidth="1"/>
    <col min="15625" max="15625" width="5.44140625" style="1" bestFit="1" customWidth="1"/>
    <col min="15626" max="15626" width="6.5546875" style="1" bestFit="1" customWidth="1"/>
    <col min="15627" max="15628" width="4" style="1"/>
    <col min="15629" max="15629" width="8.33203125" style="1" customWidth="1"/>
    <col min="15630" max="15856" width="4" style="1"/>
    <col min="15857" max="15857" width="1.109375" style="1" customWidth="1"/>
    <col min="15858" max="15865" width="4" style="1"/>
    <col min="15866" max="15866" width="5.6640625" style="1" bestFit="1" customWidth="1"/>
    <col min="15867" max="15867" width="4" style="1"/>
    <col min="15868" max="15868" width="5.88671875" style="1" customWidth="1"/>
    <col min="15869" max="15876" width="4" style="1"/>
    <col min="15877" max="15877" width="9.5546875" style="1" bestFit="1" customWidth="1"/>
    <col min="15878" max="15878" width="4" style="1"/>
    <col min="15879" max="15879" width="5.5546875" style="1" bestFit="1" customWidth="1"/>
    <col min="15880" max="15880" width="8.6640625" style="1" bestFit="1" customWidth="1"/>
    <col min="15881" max="15881" width="5.44140625" style="1" bestFit="1" customWidth="1"/>
    <col min="15882" max="15882" width="6.5546875" style="1" bestFit="1" customWidth="1"/>
    <col min="15883" max="15884" width="4" style="1"/>
    <col min="15885" max="15885" width="8.33203125" style="1" customWidth="1"/>
    <col min="15886" max="16112" width="4" style="1"/>
    <col min="16113" max="16113" width="1.109375" style="1" customWidth="1"/>
    <col min="16114" max="16121" width="4" style="1"/>
    <col min="16122" max="16122" width="5.6640625" style="1" bestFit="1" customWidth="1"/>
    <col min="16123" max="16123" width="4" style="1"/>
    <col min="16124" max="16124" width="5.88671875" style="1" customWidth="1"/>
    <col min="16125" max="16132" width="4" style="1"/>
    <col min="16133" max="16133" width="9.5546875" style="1" bestFit="1" customWidth="1"/>
    <col min="16134" max="16134" width="4" style="1"/>
    <col min="16135" max="16135" width="5.5546875" style="1" bestFit="1" customWidth="1"/>
    <col min="16136" max="16136" width="8.6640625" style="1" bestFit="1" customWidth="1"/>
    <col min="16137" max="16137" width="5.44140625" style="1" bestFit="1" customWidth="1"/>
    <col min="16138" max="16138" width="6.5546875" style="1" bestFit="1" customWidth="1"/>
    <col min="16139" max="16140" width="4" style="1"/>
    <col min="16141" max="16141" width="8.33203125" style="1" customWidth="1"/>
    <col min="16142" max="16384" width="4" style="1"/>
  </cols>
  <sheetData>
    <row r="2" spans="2:32" x14ac:dyDescent="0.25">
      <c r="AF2" s="13"/>
    </row>
    <row r="3" spans="2:32" ht="15" x14ac:dyDescent="0.25">
      <c r="B3" s="82" t="s">
        <v>0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2:32" x14ac:dyDescent="0.25">
      <c r="B4" s="68" t="s">
        <v>1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AC4" s="12"/>
    </row>
    <row r="5" spans="2:32" ht="4.95" customHeight="1" x14ac:dyDescent="0.25"/>
    <row r="6" spans="2:32" ht="15.6" x14ac:dyDescent="0.3">
      <c r="B6" s="83" t="s">
        <v>2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</row>
    <row r="7" spans="2:32" ht="6" customHeight="1" x14ac:dyDescent="0.25"/>
    <row r="8" spans="2:32" ht="16.95" customHeight="1" x14ac:dyDescent="0.25">
      <c r="B8" s="84" t="s">
        <v>3</v>
      </c>
      <c r="C8" s="84"/>
      <c r="D8" s="84"/>
      <c r="E8" s="84"/>
      <c r="F8" s="84"/>
      <c r="G8" s="85" t="s">
        <v>100</v>
      </c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</row>
    <row r="9" spans="2:32" ht="21.6" customHeight="1" x14ac:dyDescent="0.25">
      <c r="B9" s="84" t="s">
        <v>4</v>
      </c>
      <c r="C9" s="84"/>
      <c r="D9" s="84"/>
      <c r="E9" s="84"/>
      <c r="F9" s="84"/>
      <c r="G9" s="87" t="s">
        <v>30</v>
      </c>
      <c r="H9" s="87"/>
      <c r="I9" s="87"/>
      <c r="J9" s="87"/>
      <c r="K9" s="87"/>
      <c r="L9" s="15" t="s">
        <v>5</v>
      </c>
      <c r="M9" s="87">
        <v>46042265</v>
      </c>
      <c r="N9" s="87"/>
      <c r="O9" s="87"/>
      <c r="P9" s="87"/>
      <c r="Q9" s="87"/>
      <c r="R9" s="16" t="s">
        <v>6</v>
      </c>
      <c r="S9" s="17"/>
      <c r="T9" s="87" t="s">
        <v>101</v>
      </c>
      <c r="U9" s="87"/>
      <c r="V9" s="87"/>
    </row>
    <row r="10" spans="2:32" ht="22.2" customHeight="1" x14ac:dyDescent="0.25">
      <c r="B10" s="90" t="s">
        <v>7</v>
      </c>
      <c r="C10" s="90"/>
      <c r="D10" s="91">
        <v>44023</v>
      </c>
      <c r="E10" s="91"/>
      <c r="F10" s="91"/>
      <c r="G10" s="39" t="s">
        <v>8</v>
      </c>
      <c r="H10" s="91">
        <v>44158</v>
      </c>
      <c r="I10" s="91"/>
      <c r="J10" s="91"/>
      <c r="K10" s="18"/>
      <c r="L10" s="18"/>
      <c r="M10" s="90" t="s">
        <v>9</v>
      </c>
      <c r="N10" s="90"/>
      <c r="O10" s="92" t="s">
        <v>31</v>
      </c>
      <c r="P10" s="92"/>
      <c r="Q10" s="92"/>
      <c r="R10" s="92"/>
      <c r="S10" s="92"/>
      <c r="T10" s="92"/>
      <c r="U10" s="92"/>
      <c r="V10" s="18"/>
    </row>
    <row r="11" spans="2:32" ht="9" customHeight="1" x14ac:dyDescent="0.25"/>
    <row r="12" spans="2:32" ht="8.4" customHeight="1" x14ac:dyDescent="0.25">
      <c r="S12" s="77"/>
      <c r="T12" s="77"/>
      <c r="U12" s="77"/>
      <c r="V12" s="77"/>
    </row>
    <row r="13" spans="2:32" x14ac:dyDescent="0.25">
      <c r="B13" s="21" t="s">
        <v>28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93">
        <f>+Ventas!M9</f>
        <v>1800</v>
      </c>
      <c r="T13" s="94"/>
      <c r="U13" s="94"/>
      <c r="V13" s="95"/>
    </row>
    <row r="14" spans="2:32" x14ac:dyDescent="0.25">
      <c r="B14" s="2" t="s">
        <v>29</v>
      </c>
      <c r="R14" s="23"/>
      <c r="S14" s="81">
        <f>3*20</f>
        <v>60</v>
      </c>
      <c r="T14" s="71"/>
      <c r="U14" s="71"/>
      <c r="V14" s="72"/>
    </row>
    <row r="15" spans="2:32" x14ac:dyDescent="0.25">
      <c r="B15" s="2" t="s">
        <v>10</v>
      </c>
      <c r="P15" s="9">
        <v>2</v>
      </c>
      <c r="Q15" s="2" t="s">
        <v>25</v>
      </c>
      <c r="R15" s="88">
        <f>+Ventas!F9+Ventas!J9</f>
        <v>24</v>
      </c>
      <c r="S15" s="89"/>
      <c r="T15" s="24"/>
      <c r="U15" s="71">
        <f>+R15*2</f>
        <v>48</v>
      </c>
      <c r="V15" s="72"/>
    </row>
    <row r="16" spans="2:32" ht="7.95" customHeight="1" x14ac:dyDescent="0.25">
      <c r="S16" s="77"/>
      <c r="T16" s="77"/>
      <c r="U16" s="77"/>
      <c r="V16" s="77"/>
    </row>
    <row r="17" spans="2:24" x14ac:dyDescent="0.25">
      <c r="B17" s="20" t="s">
        <v>11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 t="s">
        <v>12</v>
      </c>
      <c r="S17" s="78">
        <f>+S13-S14-U15</f>
        <v>1692</v>
      </c>
      <c r="T17" s="78"/>
      <c r="U17" s="78"/>
      <c r="V17" s="78"/>
    </row>
    <row r="18" spans="2:24" ht="9.6" customHeight="1" x14ac:dyDescent="0.25">
      <c r="S18" s="77"/>
      <c r="T18" s="77"/>
      <c r="U18" s="77"/>
      <c r="V18" s="77"/>
    </row>
    <row r="19" spans="2:24" ht="13.95" customHeight="1" x14ac:dyDescent="0.25">
      <c r="B19" s="2" t="s">
        <v>13</v>
      </c>
      <c r="S19" s="79">
        <f>+S17-(S17/1.1)</f>
        <v>153.81818181818198</v>
      </c>
      <c r="T19" s="79"/>
      <c r="U19" s="79"/>
      <c r="V19" s="79"/>
    </row>
    <row r="20" spans="2:24" ht="9.6" customHeight="1" x14ac:dyDescent="0.25">
      <c r="S20" s="77"/>
      <c r="T20" s="77"/>
      <c r="U20" s="77"/>
      <c r="V20" s="77"/>
    </row>
    <row r="21" spans="2:24" x14ac:dyDescent="0.25">
      <c r="B21" s="19" t="s">
        <v>14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 t="s">
        <v>12</v>
      </c>
      <c r="S21" s="80">
        <f>+S17-S19</f>
        <v>1538.181818181818</v>
      </c>
      <c r="T21" s="80"/>
      <c r="U21" s="80"/>
      <c r="V21" s="80"/>
    </row>
    <row r="22" spans="2:24" ht="8.4" customHeight="1" x14ac:dyDescent="0.25">
      <c r="S22" s="77"/>
      <c r="T22" s="77"/>
      <c r="U22" s="77"/>
      <c r="V22" s="77"/>
    </row>
    <row r="23" spans="2:24" s="3" customFormat="1" x14ac:dyDescent="0.25">
      <c r="B23" s="4" t="s">
        <v>102</v>
      </c>
      <c r="S23" s="77">
        <f>+S21*0.16</f>
        <v>246.1090909090909</v>
      </c>
      <c r="T23" s="77"/>
      <c r="U23" s="77"/>
      <c r="V23" s="77"/>
    </row>
    <row r="24" spans="2:24" ht="8.4" customHeight="1" x14ac:dyDescent="0.25">
      <c r="S24" s="77"/>
      <c r="T24" s="77"/>
      <c r="U24" s="77"/>
      <c r="V24" s="77"/>
    </row>
    <row r="25" spans="2:24" x14ac:dyDescent="0.25">
      <c r="B25" s="19" t="s">
        <v>15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 t="s">
        <v>12</v>
      </c>
      <c r="S25" s="80">
        <f>+S23</f>
        <v>246.1090909090909</v>
      </c>
      <c r="T25" s="80"/>
      <c r="U25" s="80"/>
      <c r="V25" s="80"/>
      <c r="X25" s="1" t="s">
        <v>105</v>
      </c>
    </row>
    <row r="26" spans="2:24" ht="9" customHeight="1" x14ac:dyDescent="0.25">
      <c r="S26" s="77"/>
      <c r="T26" s="77"/>
      <c r="U26" s="77"/>
      <c r="V26" s="77"/>
    </row>
    <row r="27" spans="2:24" x14ac:dyDescent="0.25">
      <c r="B27" s="2" t="s">
        <v>16</v>
      </c>
      <c r="S27" s="79">
        <f>+S25*0.1</f>
        <v>24.61090909090909</v>
      </c>
      <c r="T27" s="79"/>
      <c r="U27" s="79"/>
      <c r="V27" s="79"/>
    </row>
    <row r="28" spans="2:24" ht="8.4" customHeight="1" x14ac:dyDescent="0.25">
      <c r="S28" s="77"/>
      <c r="T28" s="77"/>
      <c r="U28" s="77"/>
      <c r="V28" s="77"/>
    </row>
    <row r="29" spans="2:24" x14ac:dyDescent="0.25">
      <c r="B29" s="19" t="s">
        <v>17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 t="s">
        <v>12</v>
      </c>
      <c r="S29" s="80">
        <f>+S25-S27</f>
        <v>221.49818181818182</v>
      </c>
      <c r="T29" s="80"/>
      <c r="U29" s="80"/>
      <c r="V29" s="80"/>
    </row>
    <row r="30" spans="2:24" ht="7.2" customHeight="1" x14ac:dyDescent="0.25">
      <c r="S30" s="77"/>
      <c r="T30" s="77"/>
      <c r="U30" s="77"/>
      <c r="V30" s="77"/>
    </row>
    <row r="31" spans="2:24" ht="13.95" customHeight="1" x14ac:dyDescent="0.25">
      <c r="B31" s="2" t="s">
        <v>18</v>
      </c>
      <c r="S31" s="70">
        <v>0</v>
      </c>
      <c r="T31" s="71"/>
      <c r="U31" s="71"/>
      <c r="V31" s="72"/>
    </row>
    <row r="32" spans="2:24" ht="13.95" customHeight="1" x14ac:dyDescent="0.25">
      <c r="B32" s="2" t="s">
        <v>19</v>
      </c>
      <c r="S32" s="70"/>
      <c r="T32" s="71"/>
      <c r="U32" s="71"/>
      <c r="V32" s="72"/>
    </row>
    <row r="33" spans="2:22" x14ac:dyDescent="0.25">
      <c r="B33" s="2" t="s">
        <v>20</v>
      </c>
      <c r="S33" s="70"/>
      <c r="T33" s="71"/>
      <c r="U33" s="71"/>
      <c r="V33" s="72"/>
    </row>
    <row r="34" spans="2:22" x14ac:dyDescent="0.25">
      <c r="B34" s="2" t="s">
        <v>103</v>
      </c>
      <c r="P34" s="65"/>
      <c r="S34" s="70"/>
      <c r="T34" s="71"/>
      <c r="U34" s="71"/>
      <c r="V34" s="72"/>
    </row>
    <row r="35" spans="2:22" ht="14.4" x14ac:dyDescent="0.3">
      <c r="B35" s="2" t="s">
        <v>26</v>
      </c>
      <c r="C35"/>
      <c r="L35" s="5"/>
      <c r="S35" s="70"/>
      <c r="T35" s="71"/>
      <c r="U35" s="71"/>
      <c r="V35" s="72"/>
    </row>
    <row r="36" spans="2:22" x14ac:dyDescent="0.25">
      <c r="B36" s="2" t="s">
        <v>21</v>
      </c>
      <c r="G36" s="14" t="s">
        <v>104</v>
      </c>
      <c r="S36" s="70"/>
      <c r="T36" s="71"/>
      <c r="U36" s="71"/>
      <c r="V36" s="72"/>
    </row>
    <row r="37" spans="2:22" x14ac:dyDescent="0.25">
      <c r="S37" s="73"/>
      <c r="T37" s="74"/>
      <c r="U37" s="74"/>
      <c r="V37" s="75"/>
    </row>
    <row r="38" spans="2:22" x14ac:dyDescent="0.25">
      <c r="B38" s="10" t="s">
        <v>22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1" t="s">
        <v>12</v>
      </c>
      <c r="S38" s="76">
        <f>S29-(SUM(S31:V37))</f>
        <v>221.49818181818182</v>
      </c>
      <c r="T38" s="76"/>
      <c r="U38" s="76"/>
      <c r="V38" s="76"/>
    </row>
    <row r="42" spans="2:22" x14ac:dyDescent="0.25">
      <c r="N42" s="6"/>
      <c r="O42" s="6"/>
      <c r="P42" s="6"/>
      <c r="Q42" s="6"/>
      <c r="R42" s="6"/>
      <c r="S42" s="6"/>
      <c r="T42" s="6"/>
      <c r="U42" s="6"/>
    </row>
    <row r="43" spans="2:22" ht="14.4" thickBot="1" x14ac:dyDescent="0.3">
      <c r="C43" s="7"/>
      <c r="D43" s="7"/>
      <c r="E43" s="7"/>
      <c r="F43" s="7"/>
      <c r="G43" s="7"/>
      <c r="H43" s="7"/>
      <c r="I43" s="7"/>
      <c r="N43" s="6"/>
      <c r="O43" s="6"/>
      <c r="P43" s="6"/>
      <c r="Q43" s="6"/>
      <c r="R43" s="6"/>
      <c r="S43" s="6"/>
      <c r="T43" s="6"/>
      <c r="U43" s="6"/>
    </row>
    <row r="44" spans="2:22" ht="15" customHeight="1" x14ac:dyDescent="0.25">
      <c r="C44" s="8" t="s">
        <v>23</v>
      </c>
      <c r="D44" s="8"/>
      <c r="E44" s="8"/>
      <c r="F44" s="8"/>
      <c r="G44" s="8"/>
      <c r="H44" s="8"/>
      <c r="I44" s="8"/>
      <c r="N44" s="8"/>
      <c r="O44" s="8"/>
      <c r="P44" s="8"/>
      <c r="Q44" s="8"/>
      <c r="R44" s="8"/>
      <c r="S44" s="8"/>
      <c r="T44" s="8"/>
      <c r="U44" s="6"/>
    </row>
    <row r="45" spans="2:22" x14ac:dyDescent="0.25">
      <c r="C45" s="66" t="s">
        <v>24</v>
      </c>
      <c r="D45" s="66"/>
      <c r="E45" s="66"/>
      <c r="F45" s="66"/>
      <c r="G45" s="66"/>
      <c r="H45" s="66"/>
      <c r="I45" s="66"/>
      <c r="N45" s="69"/>
      <c r="O45" s="69"/>
      <c r="P45" s="66"/>
      <c r="Q45" s="66"/>
      <c r="R45" s="66"/>
      <c r="S45" s="66"/>
      <c r="T45" s="66"/>
      <c r="U45" s="6"/>
    </row>
    <row r="50" spans="2:22" ht="14.4" thickBot="1" x14ac:dyDescent="0.3">
      <c r="C50" s="7"/>
      <c r="D50" s="7"/>
      <c r="E50" s="7"/>
      <c r="F50" s="7"/>
      <c r="G50" s="7"/>
      <c r="H50" s="7"/>
      <c r="I50" s="7"/>
      <c r="N50" s="7"/>
      <c r="O50" s="7"/>
      <c r="P50" s="7"/>
      <c r="Q50" s="7"/>
      <c r="R50" s="7"/>
      <c r="S50" s="7"/>
      <c r="T50" s="7"/>
    </row>
    <row r="51" spans="2:22" x14ac:dyDescent="0.25">
      <c r="C51" s="66" t="s">
        <v>32</v>
      </c>
      <c r="D51" s="66"/>
      <c r="E51" s="66"/>
      <c r="F51" s="66"/>
      <c r="G51" s="66"/>
      <c r="H51" s="66"/>
      <c r="I51" s="66"/>
      <c r="N51" s="66" t="str">
        <f>+G8</f>
        <v>ROBERT CONSTANTINO MUÑOZ CHILE</v>
      </c>
      <c r="O51" s="66"/>
      <c r="P51" s="66"/>
      <c r="Q51" s="66"/>
      <c r="R51" s="66"/>
      <c r="S51" s="66"/>
      <c r="T51" s="66"/>
    </row>
    <row r="52" spans="2:22" x14ac:dyDescent="0.25">
      <c r="C52" s="66" t="s">
        <v>33</v>
      </c>
      <c r="D52" s="66"/>
      <c r="E52" s="66"/>
      <c r="F52" s="66"/>
      <c r="G52" s="66"/>
      <c r="H52" s="66"/>
      <c r="I52" s="66"/>
      <c r="N52" s="67" t="s">
        <v>5</v>
      </c>
      <c r="O52" s="67"/>
      <c r="P52" s="68">
        <f>+M9</f>
        <v>46042265</v>
      </c>
      <c r="Q52" s="68"/>
      <c r="R52" s="68"/>
      <c r="S52" s="68"/>
      <c r="T52" s="68"/>
    </row>
    <row r="54" spans="2:22" x14ac:dyDescent="0.25">
      <c r="B54" s="86" t="s">
        <v>27</v>
      </c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</row>
    <row r="55" spans="2:22" x14ac:dyDescent="0.25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</row>
    <row r="56" spans="2:22" x14ac:dyDescent="0.2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</row>
  </sheetData>
  <mergeCells count="51">
    <mergeCell ref="S32:V32"/>
    <mergeCell ref="B54:V56"/>
    <mergeCell ref="B9:F9"/>
    <mergeCell ref="G9:K9"/>
    <mergeCell ref="M9:Q9"/>
    <mergeCell ref="T9:V9"/>
    <mergeCell ref="U15:V15"/>
    <mergeCell ref="R15:S15"/>
    <mergeCell ref="S18:V18"/>
    <mergeCell ref="B10:C10"/>
    <mergeCell ref="D10:F10"/>
    <mergeCell ref="H10:J10"/>
    <mergeCell ref="M10:N10"/>
    <mergeCell ref="O10:U10"/>
    <mergeCell ref="S12:V12"/>
    <mergeCell ref="S13:V13"/>
    <mergeCell ref="S14:V14"/>
    <mergeCell ref="B3:V3"/>
    <mergeCell ref="B4:V4"/>
    <mergeCell ref="B6:V6"/>
    <mergeCell ref="B8:F8"/>
    <mergeCell ref="G8:V8"/>
    <mergeCell ref="S31:V31"/>
    <mergeCell ref="S16:V16"/>
    <mergeCell ref="S17:V17"/>
    <mergeCell ref="S30:V30"/>
    <mergeCell ref="S19:V19"/>
    <mergeCell ref="S20:V20"/>
    <mergeCell ref="S21:V21"/>
    <mergeCell ref="S22:V22"/>
    <mergeCell ref="S23:V23"/>
    <mergeCell ref="S24:V24"/>
    <mergeCell ref="S25:V25"/>
    <mergeCell ref="S26:V26"/>
    <mergeCell ref="S27:V27"/>
    <mergeCell ref="S28:V28"/>
    <mergeCell ref="S29:V29"/>
    <mergeCell ref="C45:I45"/>
    <mergeCell ref="N45:O45"/>
    <mergeCell ref="P45:T45"/>
    <mergeCell ref="S33:V33"/>
    <mergeCell ref="S34:V34"/>
    <mergeCell ref="S35:V35"/>
    <mergeCell ref="S36:V36"/>
    <mergeCell ref="S37:V37"/>
    <mergeCell ref="S38:V38"/>
    <mergeCell ref="C51:I51"/>
    <mergeCell ref="N51:T51"/>
    <mergeCell ref="C52:I52"/>
    <mergeCell ref="N52:O52"/>
    <mergeCell ref="P52:T52"/>
  </mergeCells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13" sqref="O13"/>
    </sheetView>
  </sheetViews>
  <sheetFormatPr baseColWidth="10" defaultColWidth="8" defaultRowHeight="14.4" x14ac:dyDescent="0.3"/>
  <cols>
    <col min="1" max="1" width="3.5546875" style="42" customWidth="1"/>
    <col min="2" max="2" width="30.6640625" style="42" bestFit="1" customWidth="1"/>
    <col min="3" max="8" width="2.6640625" style="59" customWidth="1"/>
    <col min="9" max="9" width="2.88671875" style="59" customWidth="1"/>
    <col min="10" max="11" width="2.6640625" style="59" customWidth="1"/>
    <col min="12" max="12" width="8.44140625" style="42" customWidth="1"/>
    <col min="13" max="13" width="9.6640625" style="42" customWidth="1"/>
    <col min="14" max="14" width="8.44140625" style="42" customWidth="1"/>
    <col min="15" max="16384" width="8" style="42"/>
  </cols>
  <sheetData>
    <row r="1" spans="1:14" x14ac:dyDescent="0.3">
      <c r="A1" s="51" t="s">
        <v>70</v>
      </c>
      <c r="B1" s="40"/>
      <c r="C1" s="53" t="s">
        <v>71</v>
      </c>
      <c r="D1" s="54"/>
      <c r="E1" s="54"/>
      <c r="F1" s="54"/>
      <c r="G1" s="54"/>
      <c r="H1" s="54"/>
      <c r="I1" s="54"/>
      <c r="J1" s="54"/>
      <c r="K1" s="54"/>
      <c r="L1" s="41"/>
      <c r="M1" s="41"/>
      <c r="N1" s="41"/>
    </row>
    <row r="2" spans="1:14" ht="45" x14ac:dyDescent="0.3">
      <c r="A2" s="61" t="s">
        <v>72</v>
      </c>
      <c r="B2" s="62" t="s">
        <v>73</v>
      </c>
      <c r="C2" s="55" t="s">
        <v>74</v>
      </c>
      <c r="D2" s="56" t="s">
        <v>75</v>
      </c>
      <c r="E2" s="55" t="s">
        <v>76</v>
      </c>
      <c r="F2" s="55" t="s">
        <v>77</v>
      </c>
      <c r="G2" s="101" t="s">
        <v>78</v>
      </c>
      <c r="H2" s="55" t="s">
        <v>79</v>
      </c>
      <c r="I2" s="55" t="s">
        <v>80</v>
      </c>
      <c r="J2" s="55" t="s">
        <v>81</v>
      </c>
      <c r="K2" s="55" t="s">
        <v>82</v>
      </c>
      <c r="L2" s="25" t="s">
        <v>36</v>
      </c>
      <c r="M2" s="60" t="s">
        <v>37</v>
      </c>
      <c r="N2" s="25" t="s">
        <v>35</v>
      </c>
    </row>
    <row r="3" spans="1:14" x14ac:dyDescent="0.3">
      <c r="A3" s="43">
        <v>1</v>
      </c>
      <c r="B3" s="44" t="s">
        <v>83</v>
      </c>
      <c r="C3" s="34">
        <v>0</v>
      </c>
      <c r="D3" s="34">
        <v>1</v>
      </c>
      <c r="E3" s="57"/>
      <c r="F3" s="34">
        <v>0</v>
      </c>
      <c r="G3" s="102">
        <v>2</v>
      </c>
      <c r="H3" s="34">
        <v>1</v>
      </c>
      <c r="I3" s="57"/>
      <c r="J3" s="57"/>
      <c r="K3" s="57"/>
      <c r="L3" s="45">
        <v>99.07</v>
      </c>
      <c r="M3" s="45">
        <v>100</v>
      </c>
      <c r="N3" s="45">
        <v>-0.93</v>
      </c>
    </row>
    <row r="4" spans="1:14" x14ac:dyDescent="0.3">
      <c r="A4" s="43">
        <v>2</v>
      </c>
      <c r="B4" s="44" t="s">
        <v>84</v>
      </c>
      <c r="C4" s="57"/>
      <c r="D4" s="34">
        <v>2</v>
      </c>
      <c r="E4" s="57"/>
      <c r="F4" s="34">
        <v>2</v>
      </c>
      <c r="G4" s="103"/>
      <c r="H4" s="34">
        <v>0</v>
      </c>
      <c r="I4" s="34">
        <v>0</v>
      </c>
      <c r="J4" s="57"/>
      <c r="K4" s="57"/>
      <c r="L4" s="45">
        <v>98.71</v>
      </c>
      <c r="M4" s="45">
        <v>100</v>
      </c>
      <c r="N4" s="45">
        <v>-1.29</v>
      </c>
    </row>
    <row r="5" spans="1:14" x14ac:dyDescent="0.3">
      <c r="A5" s="43">
        <v>3</v>
      </c>
      <c r="B5" s="44" t="s">
        <v>85</v>
      </c>
      <c r="C5" s="57"/>
      <c r="D5" s="57"/>
      <c r="E5" s="57"/>
      <c r="F5" s="57"/>
      <c r="G5" s="103"/>
      <c r="H5" s="57"/>
      <c r="I5" s="57"/>
      <c r="J5" s="57"/>
      <c r="K5" s="57"/>
      <c r="L5" s="45">
        <v>0</v>
      </c>
      <c r="M5" s="45">
        <v>0</v>
      </c>
      <c r="N5" s="45">
        <v>0</v>
      </c>
    </row>
    <row r="6" spans="1:14" x14ac:dyDescent="0.3">
      <c r="A6" s="43">
        <v>4</v>
      </c>
      <c r="B6" s="44" t="s">
        <v>86</v>
      </c>
      <c r="C6" s="57"/>
      <c r="D6" s="34">
        <v>13</v>
      </c>
      <c r="E6" s="34">
        <v>4</v>
      </c>
      <c r="F6" s="34">
        <v>19</v>
      </c>
      <c r="G6" s="102">
        <v>1</v>
      </c>
      <c r="H6" s="34">
        <v>8</v>
      </c>
      <c r="I6" s="34">
        <v>9</v>
      </c>
      <c r="J6" s="34">
        <v>1</v>
      </c>
      <c r="K6" s="34">
        <v>2</v>
      </c>
      <c r="L6" s="46">
        <v>1499.39</v>
      </c>
      <c r="M6" s="46">
        <v>1500</v>
      </c>
      <c r="N6" s="45">
        <v>-0.61</v>
      </c>
    </row>
    <row r="7" spans="1:14" x14ac:dyDescent="0.3">
      <c r="A7" s="43">
        <v>5</v>
      </c>
      <c r="B7" s="44" t="s">
        <v>87</v>
      </c>
      <c r="C7" s="57"/>
      <c r="D7" s="34">
        <v>2</v>
      </c>
      <c r="E7" s="57"/>
      <c r="F7" s="34">
        <v>2</v>
      </c>
      <c r="G7" s="103"/>
      <c r="H7" s="57"/>
      <c r="I7" s="57"/>
      <c r="J7" s="57"/>
      <c r="K7" s="57"/>
      <c r="L7" s="45">
        <v>98.71</v>
      </c>
      <c r="M7" s="45">
        <v>100</v>
      </c>
      <c r="N7" s="45">
        <v>-1.29</v>
      </c>
    </row>
    <row r="8" spans="1:14" x14ac:dyDescent="0.3">
      <c r="A8" s="43">
        <v>6</v>
      </c>
      <c r="B8" s="44" t="s">
        <v>88</v>
      </c>
      <c r="C8" s="57"/>
      <c r="D8" s="57"/>
      <c r="E8" s="57"/>
      <c r="F8" s="57"/>
      <c r="G8" s="103"/>
      <c r="H8" s="57"/>
      <c r="I8" s="57"/>
      <c r="J8" s="57"/>
      <c r="K8" s="57"/>
      <c r="L8" s="45">
        <v>0</v>
      </c>
      <c r="M8" s="45">
        <v>0</v>
      </c>
      <c r="N8" s="45">
        <v>0</v>
      </c>
    </row>
    <row r="9" spans="1:14" x14ac:dyDescent="0.3">
      <c r="A9" s="52" t="s">
        <v>89</v>
      </c>
      <c r="B9" s="47"/>
      <c r="C9" s="58"/>
      <c r="D9" s="48">
        <v>18</v>
      </c>
      <c r="E9" s="48">
        <v>4</v>
      </c>
      <c r="F9" s="100">
        <v>23</v>
      </c>
      <c r="G9" s="102">
        <v>3</v>
      </c>
      <c r="H9" s="48">
        <v>9</v>
      </c>
      <c r="I9" s="48">
        <v>9</v>
      </c>
      <c r="J9" s="100">
        <v>1</v>
      </c>
      <c r="K9" s="48">
        <v>2</v>
      </c>
      <c r="L9" s="49">
        <v>1795.88</v>
      </c>
      <c r="M9" s="49">
        <v>1800</v>
      </c>
      <c r="N9" s="50">
        <v>-4.12</v>
      </c>
    </row>
    <row r="10" spans="1:14" x14ac:dyDescent="0.3">
      <c r="G10" s="104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workbookViewId="0">
      <selection activeCell="O8" sqref="O8"/>
    </sheetView>
  </sheetViews>
  <sheetFormatPr baseColWidth="10" defaultColWidth="8" defaultRowHeight="10.199999999999999" x14ac:dyDescent="0.3"/>
  <cols>
    <col min="1" max="1" width="2.6640625" style="27" bestFit="1" customWidth="1"/>
    <col min="2" max="2" width="5.33203125" style="27" bestFit="1" customWidth="1"/>
    <col min="3" max="3" width="58.33203125" style="26" bestFit="1" customWidth="1"/>
    <col min="4" max="4" width="8.5546875" style="27" hidden="1" customWidth="1"/>
    <col min="5" max="5" width="7.5546875" style="27" hidden="1" customWidth="1"/>
    <col min="6" max="6" width="6.6640625" style="27" hidden="1" customWidth="1"/>
    <col min="7" max="7" width="7.44140625" style="27" customWidth="1"/>
    <col min="8" max="8" width="6" style="27" customWidth="1"/>
    <col min="9" max="9" width="6.33203125" style="27" customWidth="1"/>
    <col min="10" max="10" width="6.5546875" style="26" customWidth="1"/>
    <col min="11" max="11" width="8" style="26" customWidth="1"/>
    <col min="12" max="16384" width="8" style="26"/>
  </cols>
  <sheetData>
    <row r="1" spans="1:11" ht="6" customHeight="1" x14ac:dyDescent="0.3"/>
    <row r="2" spans="1:11" x14ac:dyDescent="0.3">
      <c r="A2" s="97" t="s">
        <v>99</v>
      </c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1" s="64" customFormat="1" x14ac:dyDescent="0.3">
      <c r="A3" s="63" t="s">
        <v>34</v>
      </c>
      <c r="B3" s="63" t="s">
        <v>38</v>
      </c>
      <c r="C3" s="63" t="s">
        <v>39</v>
      </c>
      <c r="D3" s="63" t="s">
        <v>40</v>
      </c>
      <c r="E3" s="63" t="s">
        <v>41</v>
      </c>
      <c r="F3" s="63" t="s">
        <v>42</v>
      </c>
      <c r="G3" s="63" t="s">
        <v>43</v>
      </c>
      <c r="H3" s="63" t="s">
        <v>44</v>
      </c>
      <c r="I3" s="63" t="s">
        <v>35</v>
      </c>
      <c r="J3" s="63" t="s">
        <v>45</v>
      </c>
      <c r="K3" s="63" t="s">
        <v>36</v>
      </c>
    </row>
    <row r="4" spans="1:11" ht="14.25" customHeight="1" x14ac:dyDescent="0.3">
      <c r="A4" s="28">
        <v>1</v>
      </c>
      <c r="B4" s="28">
        <v>3</v>
      </c>
      <c r="C4" s="29" t="s">
        <v>46</v>
      </c>
      <c r="D4" s="28">
        <v>39</v>
      </c>
      <c r="E4" s="28">
        <v>25</v>
      </c>
      <c r="F4" s="28">
        <v>55</v>
      </c>
      <c r="G4" s="30">
        <v>15</v>
      </c>
      <c r="H4" s="28">
        <v>15</v>
      </c>
      <c r="I4" s="31">
        <f>+G4-H4</f>
        <v>0</v>
      </c>
      <c r="J4" s="32">
        <v>18.23</v>
      </c>
      <c r="K4" s="33">
        <f>+J4*I4</f>
        <v>0</v>
      </c>
    </row>
    <row r="5" spans="1:11" ht="14.25" customHeight="1" x14ac:dyDescent="0.3">
      <c r="A5" s="28">
        <v>2</v>
      </c>
      <c r="B5" s="34">
        <v>2</v>
      </c>
      <c r="C5" s="35" t="s">
        <v>47</v>
      </c>
      <c r="D5" s="34">
        <v>53</v>
      </c>
      <c r="E5" s="34">
        <v>9</v>
      </c>
      <c r="F5" s="34">
        <v>42</v>
      </c>
      <c r="G5" s="36">
        <v>29</v>
      </c>
      <c r="H5" s="34">
        <v>29</v>
      </c>
      <c r="I5" s="31">
        <f t="shared" ref="I5:I35" si="0">+G5-H5</f>
        <v>0</v>
      </c>
      <c r="J5" s="37">
        <v>12.09</v>
      </c>
      <c r="K5" s="33">
        <f t="shared" ref="K5:K35" si="1">+J5*I5</f>
        <v>0</v>
      </c>
    </row>
    <row r="6" spans="1:11" ht="14.25" customHeight="1" x14ac:dyDescent="0.3">
      <c r="A6" s="28">
        <v>3</v>
      </c>
      <c r="B6" s="34">
        <v>6725</v>
      </c>
      <c r="C6" s="35" t="s">
        <v>48</v>
      </c>
      <c r="D6" s="34">
        <v>8</v>
      </c>
      <c r="E6" s="34">
        <v>5</v>
      </c>
      <c r="F6" s="34">
        <v>13</v>
      </c>
      <c r="G6" s="36">
        <v>0</v>
      </c>
      <c r="H6" s="34"/>
      <c r="I6" s="31">
        <f t="shared" si="0"/>
        <v>0</v>
      </c>
      <c r="J6" s="37">
        <v>118.34</v>
      </c>
      <c r="K6" s="33">
        <f t="shared" si="1"/>
        <v>0</v>
      </c>
    </row>
    <row r="7" spans="1:11" ht="14.25" customHeight="1" x14ac:dyDescent="0.3">
      <c r="A7" s="28">
        <v>4</v>
      </c>
      <c r="B7" s="34">
        <v>5681</v>
      </c>
      <c r="C7" s="35" t="s">
        <v>49</v>
      </c>
      <c r="D7" s="34">
        <v>40</v>
      </c>
      <c r="E7" s="34">
        <v>9</v>
      </c>
      <c r="F7" s="34">
        <v>47</v>
      </c>
      <c r="G7" s="36">
        <v>0</v>
      </c>
      <c r="H7" s="34"/>
      <c r="I7" s="31">
        <f t="shared" si="0"/>
        <v>0</v>
      </c>
      <c r="J7" s="37">
        <v>8.32</v>
      </c>
      <c r="K7" s="33">
        <f t="shared" si="1"/>
        <v>0</v>
      </c>
    </row>
    <row r="8" spans="1:11" ht="14.25" customHeight="1" x14ac:dyDescent="0.3">
      <c r="A8" s="28">
        <v>5</v>
      </c>
      <c r="B8" s="34">
        <v>1933</v>
      </c>
      <c r="C8" s="35" t="s">
        <v>90</v>
      </c>
      <c r="D8" s="34">
        <v>49</v>
      </c>
      <c r="E8" s="34">
        <v>0</v>
      </c>
      <c r="F8" s="34">
        <v>6</v>
      </c>
      <c r="G8" s="36">
        <v>51</v>
      </c>
      <c r="H8" s="34">
        <v>51</v>
      </c>
      <c r="I8" s="31">
        <f t="shared" si="0"/>
        <v>0</v>
      </c>
      <c r="J8" s="37">
        <v>11.29</v>
      </c>
      <c r="K8" s="33">
        <f t="shared" si="1"/>
        <v>0</v>
      </c>
    </row>
    <row r="9" spans="1:11" ht="14.25" customHeight="1" x14ac:dyDescent="0.3">
      <c r="A9" s="28">
        <v>6</v>
      </c>
      <c r="B9" s="34">
        <v>10676</v>
      </c>
      <c r="C9" s="35" t="s">
        <v>50</v>
      </c>
      <c r="D9" s="34">
        <v>372</v>
      </c>
      <c r="E9" s="34">
        <v>75</v>
      </c>
      <c r="F9" s="34">
        <v>352</v>
      </c>
      <c r="G9" s="36">
        <v>106</v>
      </c>
      <c r="H9" s="34">
        <v>106</v>
      </c>
      <c r="I9" s="31">
        <f t="shared" si="0"/>
        <v>0</v>
      </c>
      <c r="J9" s="37">
        <v>14.45</v>
      </c>
      <c r="K9" s="33">
        <f t="shared" si="1"/>
        <v>0</v>
      </c>
    </row>
    <row r="10" spans="1:11" ht="14.25" customHeight="1" x14ac:dyDescent="0.3">
      <c r="A10" s="28">
        <v>7</v>
      </c>
      <c r="B10" s="34">
        <v>6783</v>
      </c>
      <c r="C10" s="35" t="s">
        <v>51</v>
      </c>
      <c r="D10" s="34">
        <v>17</v>
      </c>
      <c r="E10" s="34">
        <v>5</v>
      </c>
      <c r="F10" s="34">
        <v>9</v>
      </c>
      <c r="G10" s="36">
        <v>13</v>
      </c>
      <c r="H10" s="34">
        <v>13</v>
      </c>
      <c r="I10" s="31">
        <f t="shared" si="0"/>
        <v>0</v>
      </c>
      <c r="J10" s="37">
        <v>24.34</v>
      </c>
      <c r="K10" s="33">
        <f t="shared" si="1"/>
        <v>0</v>
      </c>
    </row>
    <row r="11" spans="1:11" ht="14.25" customHeight="1" x14ac:dyDescent="0.3">
      <c r="A11" s="28">
        <v>8</v>
      </c>
      <c r="B11" s="34">
        <v>8468</v>
      </c>
      <c r="C11" s="35" t="s">
        <v>52</v>
      </c>
      <c r="D11" s="34">
        <v>237</v>
      </c>
      <c r="E11" s="34">
        <v>163</v>
      </c>
      <c r="F11" s="34">
        <v>195</v>
      </c>
      <c r="G11" s="36">
        <v>190</v>
      </c>
      <c r="H11" s="34">
        <v>190</v>
      </c>
      <c r="I11" s="31">
        <f t="shared" si="0"/>
        <v>0</v>
      </c>
      <c r="J11" s="37">
        <v>24.54</v>
      </c>
      <c r="K11" s="33">
        <f t="shared" si="1"/>
        <v>0</v>
      </c>
    </row>
    <row r="12" spans="1:11" ht="14.25" customHeight="1" x14ac:dyDescent="0.3">
      <c r="A12" s="28">
        <v>9</v>
      </c>
      <c r="B12" s="34">
        <v>10160</v>
      </c>
      <c r="C12" s="35" t="s">
        <v>53</v>
      </c>
      <c r="D12" s="34">
        <v>46</v>
      </c>
      <c r="E12" s="34">
        <v>7</v>
      </c>
      <c r="F12" s="34">
        <v>29</v>
      </c>
      <c r="G12" s="36">
        <v>14</v>
      </c>
      <c r="H12" s="34">
        <v>14</v>
      </c>
      <c r="I12" s="31">
        <f t="shared" si="0"/>
        <v>0</v>
      </c>
      <c r="J12" s="37">
        <v>8.85</v>
      </c>
      <c r="K12" s="33">
        <f t="shared" si="1"/>
        <v>0</v>
      </c>
    </row>
    <row r="13" spans="1:11" ht="14.25" customHeight="1" x14ac:dyDescent="0.3">
      <c r="A13" s="28">
        <v>10</v>
      </c>
      <c r="B13" s="34">
        <v>7402</v>
      </c>
      <c r="C13" s="35" t="s">
        <v>54</v>
      </c>
      <c r="D13" s="34">
        <v>29</v>
      </c>
      <c r="E13" s="34">
        <v>95</v>
      </c>
      <c r="F13" s="34">
        <v>34</v>
      </c>
      <c r="G13" s="36">
        <v>76</v>
      </c>
      <c r="H13" s="34">
        <v>76</v>
      </c>
      <c r="I13" s="31">
        <f t="shared" si="0"/>
        <v>0</v>
      </c>
      <c r="J13" s="37">
        <v>8.9499999999999993</v>
      </c>
      <c r="K13" s="33">
        <f t="shared" si="1"/>
        <v>0</v>
      </c>
    </row>
    <row r="14" spans="1:11" ht="14.25" customHeight="1" x14ac:dyDescent="0.3">
      <c r="A14" s="28">
        <v>11</v>
      </c>
      <c r="B14" s="34">
        <v>10159</v>
      </c>
      <c r="C14" s="35" t="s">
        <v>55</v>
      </c>
      <c r="D14" s="34">
        <v>41</v>
      </c>
      <c r="E14" s="34">
        <v>5</v>
      </c>
      <c r="F14" s="34">
        <v>24</v>
      </c>
      <c r="G14" s="36">
        <v>0</v>
      </c>
      <c r="H14" s="34"/>
      <c r="I14" s="31">
        <f t="shared" si="0"/>
        <v>0</v>
      </c>
      <c r="J14" s="37">
        <v>9.3699999999999992</v>
      </c>
      <c r="K14" s="33">
        <f t="shared" si="1"/>
        <v>0</v>
      </c>
    </row>
    <row r="15" spans="1:11" ht="14.25" customHeight="1" x14ac:dyDescent="0.3">
      <c r="A15" s="28">
        <v>12</v>
      </c>
      <c r="B15" s="34">
        <v>10072</v>
      </c>
      <c r="C15" s="35" t="s">
        <v>56</v>
      </c>
      <c r="D15" s="34">
        <v>135</v>
      </c>
      <c r="E15" s="34">
        <v>118</v>
      </c>
      <c r="F15" s="34">
        <v>122</v>
      </c>
      <c r="G15" s="36">
        <v>106</v>
      </c>
      <c r="H15" s="34">
        <v>106</v>
      </c>
      <c r="I15" s="31">
        <f t="shared" si="0"/>
        <v>0</v>
      </c>
      <c r="J15" s="37">
        <v>20.21</v>
      </c>
      <c r="K15" s="33">
        <f t="shared" si="1"/>
        <v>0</v>
      </c>
    </row>
    <row r="16" spans="1:11" ht="14.25" customHeight="1" x14ac:dyDescent="0.3">
      <c r="A16" s="28">
        <v>13</v>
      </c>
      <c r="B16" s="34">
        <v>4258</v>
      </c>
      <c r="C16" s="35" t="s">
        <v>57</v>
      </c>
      <c r="D16" s="34">
        <v>24</v>
      </c>
      <c r="E16" s="34">
        <v>8</v>
      </c>
      <c r="F16" s="34">
        <v>23</v>
      </c>
      <c r="G16" s="36">
        <v>11</v>
      </c>
      <c r="H16" s="34">
        <v>11</v>
      </c>
      <c r="I16" s="31">
        <f t="shared" si="0"/>
        <v>0</v>
      </c>
      <c r="J16" s="37">
        <v>11.94</v>
      </c>
      <c r="K16" s="33">
        <f t="shared" si="1"/>
        <v>0</v>
      </c>
    </row>
    <row r="17" spans="1:11" ht="14.25" customHeight="1" x14ac:dyDescent="0.3">
      <c r="A17" s="28">
        <v>14</v>
      </c>
      <c r="B17" s="34">
        <v>10677</v>
      </c>
      <c r="C17" s="35" t="s">
        <v>58</v>
      </c>
      <c r="D17" s="34">
        <v>237</v>
      </c>
      <c r="E17" s="34">
        <v>37</v>
      </c>
      <c r="F17" s="34">
        <v>184</v>
      </c>
      <c r="G17" s="36">
        <v>77</v>
      </c>
      <c r="H17" s="34">
        <v>77</v>
      </c>
      <c r="I17" s="31">
        <f t="shared" si="0"/>
        <v>0</v>
      </c>
      <c r="J17" s="37">
        <v>24.04</v>
      </c>
      <c r="K17" s="33">
        <f t="shared" si="1"/>
        <v>0</v>
      </c>
    </row>
    <row r="18" spans="1:11" ht="14.25" customHeight="1" x14ac:dyDescent="0.3">
      <c r="A18" s="28">
        <v>15</v>
      </c>
      <c r="B18" s="34">
        <v>10292</v>
      </c>
      <c r="C18" s="35" t="s">
        <v>59</v>
      </c>
      <c r="D18" s="34">
        <v>139</v>
      </c>
      <c r="E18" s="34">
        <v>18</v>
      </c>
      <c r="F18" s="34">
        <v>106</v>
      </c>
      <c r="G18" s="36">
        <v>15</v>
      </c>
      <c r="H18" s="34">
        <v>15</v>
      </c>
      <c r="I18" s="31">
        <f t="shared" si="0"/>
        <v>0</v>
      </c>
      <c r="J18" s="37">
        <v>20.73</v>
      </c>
      <c r="K18" s="33">
        <f t="shared" si="1"/>
        <v>0</v>
      </c>
    </row>
    <row r="19" spans="1:11" ht="14.25" customHeight="1" x14ac:dyDescent="0.3">
      <c r="A19" s="28">
        <v>16</v>
      </c>
      <c r="B19" s="34">
        <v>40</v>
      </c>
      <c r="C19" s="35" t="s">
        <v>91</v>
      </c>
      <c r="D19" s="34">
        <v>33</v>
      </c>
      <c r="E19" s="34">
        <v>4</v>
      </c>
      <c r="F19" s="34">
        <v>15</v>
      </c>
      <c r="G19" s="36">
        <v>23</v>
      </c>
      <c r="H19" s="34">
        <v>23</v>
      </c>
      <c r="I19" s="31">
        <f t="shared" si="0"/>
        <v>0</v>
      </c>
      <c r="J19" s="37">
        <v>12.63</v>
      </c>
      <c r="K19" s="33">
        <f t="shared" si="1"/>
        <v>0</v>
      </c>
    </row>
    <row r="20" spans="1:11" ht="14.25" customHeight="1" x14ac:dyDescent="0.3">
      <c r="A20" s="28">
        <v>17</v>
      </c>
      <c r="B20" s="34">
        <v>7683</v>
      </c>
      <c r="C20" s="35" t="s">
        <v>60</v>
      </c>
      <c r="D20" s="34">
        <v>15</v>
      </c>
      <c r="E20" s="34">
        <v>3</v>
      </c>
      <c r="F20" s="34">
        <v>10</v>
      </c>
      <c r="G20" s="36">
        <v>7</v>
      </c>
      <c r="H20" s="34">
        <v>7</v>
      </c>
      <c r="I20" s="31">
        <f t="shared" si="0"/>
        <v>0</v>
      </c>
      <c r="J20" s="37">
        <v>29.6</v>
      </c>
      <c r="K20" s="33">
        <f t="shared" si="1"/>
        <v>0</v>
      </c>
    </row>
    <row r="21" spans="1:11" ht="14.25" customHeight="1" x14ac:dyDescent="0.3">
      <c r="A21" s="28">
        <v>18</v>
      </c>
      <c r="B21" s="34">
        <v>10181</v>
      </c>
      <c r="C21" s="35" t="s">
        <v>61</v>
      </c>
      <c r="D21" s="34">
        <v>2</v>
      </c>
      <c r="E21" s="34">
        <v>0</v>
      </c>
      <c r="F21" s="34">
        <v>2</v>
      </c>
      <c r="G21" s="36">
        <v>0</v>
      </c>
      <c r="H21" s="34"/>
      <c r="I21" s="31">
        <f t="shared" si="0"/>
        <v>0</v>
      </c>
      <c r="J21" s="37">
        <v>0.53</v>
      </c>
      <c r="K21" s="33">
        <f t="shared" si="1"/>
        <v>0</v>
      </c>
    </row>
    <row r="22" spans="1:11" ht="14.25" customHeight="1" x14ac:dyDescent="0.3">
      <c r="A22" s="28">
        <v>19</v>
      </c>
      <c r="B22" s="34">
        <v>9680</v>
      </c>
      <c r="C22" s="35" t="s">
        <v>62</v>
      </c>
      <c r="D22" s="34">
        <v>0</v>
      </c>
      <c r="E22" s="34">
        <v>2</v>
      </c>
      <c r="F22" s="34">
        <v>2</v>
      </c>
      <c r="G22" s="36">
        <v>40</v>
      </c>
      <c r="H22" s="34">
        <v>40</v>
      </c>
      <c r="I22" s="31">
        <f t="shared" si="0"/>
        <v>0</v>
      </c>
      <c r="J22" s="37">
        <v>1.32</v>
      </c>
      <c r="K22" s="33">
        <f t="shared" si="1"/>
        <v>0</v>
      </c>
    </row>
    <row r="23" spans="1:11" ht="14.25" customHeight="1" x14ac:dyDescent="0.3">
      <c r="A23" s="28">
        <v>20</v>
      </c>
      <c r="B23" s="34">
        <v>10391</v>
      </c>
      <c r="C23" s="35" t="s">
        <v>63</v>
      </c>
      <c r="D23" s="34">
        <v>146</v>
      </c>
      <c r="E23" s="34">
        <v>253</v>
      </c>
      <c r="F23" s="34">
        <v>314</v>
      </c>
      <c r="G23" s="36">
        <v>115</v>
      </c>
      <c r="H23" s="34">
        <v>115</v>
      </c>
      <c r="I23" s="31">
        <f t="shared" si="0"/>
        <v>0</v>
      </c>
      <c r="J23" s="37">
        <v>0.54</v>
      </c>
      <c r="K23" s="33">
        <f t="shared" si="1"/>
        <v>0</v>
      </c>
    </row>
    <row r="24" spans="1:11" ht="14.25" customHeight="1" x14ac:dyDescent="0.3">
      <c r="A24" s="28">
        <v>21</v>
      </c>
      <c r="B24" s="34">
        <v>7960</v>
      </c>
      <c r="C24" s="35" t="s">
        <v>92</v>
      </c>
      <c r="D24" s="34">
        <v>5</v>
      </c>
      <c r="E24" s="34">
        <v>16</v>
      </c>
      <c r="F24" s="34">
        <v>0</v>
      </c>
      <c r="G24" s="36">
        <v>0</v>
      </c>
      <c r="H24" s="34"/>
      <c r="I24" s="31">
        <f t="shared" si="0"/>
        <v>0</v>
      </c>
      <c r="J24" s="37">
        <v>2.66</v>
      </c>
      <c r="K24" s="33">
        <f t="shared" si="1"/>
        <v>0</v>
      </c>
    </row>
    <row r="25" spans="1:11" ht="14.25" customHeight="1" x14ac:dyDescent="0.3">
      <c r="A25" s="28">
        <v>22</v>
      </c>
      <c r="B25" s="34">
        <v>7961</v>
      </c>
      <c r="C25" s="35" t="s">
        <v>93</v>
      </c>
      <c r="D25" s="34">
        <v>5</v>
      </c>
      <c r="E25" s="34">
        <v>16</v>
      </c>
      <c r="F25" s="34">
        <v>0</v>
      </c>
      <c r="G25" s="36">
        <v>0</v>
      </c>
      <c r="H25" s="34"/>
      <c r="I25" s="31">
        <f t="shared" si="0"/>
        <v>0</v>
      </c>
      <c r="J25" s="37">
        <v>2.66</v>
      </c>
      <c r="K25" s="33">
        <f t="shared" si="1"/>
        <v>0</v>
      </c>
    </row>
    <row r="26" spans="1:11" ht="14.25" customHeight="1" x14ac:dyDescent="0.3">
      <c r="A26" s="28">
        <v>23</v>
      </c>
      <c r="B26" s="34">
        <v>7962</v>
      </c>
      <c r="C26" s="35" t="s">
        <v>94</v>
      </c>
      <c r="D26" s="34">
        <v>5</v>
      </c>
      <c r="E26" s="34">
        <v>16</v>
      </c>
      <c r="F26" s="34">
        <v>0</v>
      </c>
      <c r="G26" s="36">
        <v>0</v>
      </c>
      <c r="H26" s="34"/>
      <c r="I26" s="31">
        <f t="shared" si="0"/>
        <v>0</v>
      </c>
      <c r="J26" s="37">
        <v>2.66</v>
      </c>
      <c r="K26" s="33">
        <f t="shared" si="1"/>
        <v>0</v>
      </c>
    </row>
    <row r="27" spans="1:11" ht="14.25" customHeight="1" x14ac:dyDescent="0.3">
      <c r="A27" s="28">
        <v>24</v>
      </c>
      <c r="B27" s="34">
        <v>7963</v>
      </c>
      <c r="C27" s="35" t="s">
        <v>95</v>
      </c>
      <c r="D27" s="34">
        <v>5</v>
      </c>
      <c r="E27" s="34">
        <v>16</v>
      </c>
      <c r="F27" s="34">
        <v>0</v>
      </c>
      <c r="G27" s="36">
        <v>0</v>
      </c>
      <c r="H27" s="34"/>
      <c r="I27" s="31">
        <f t="shared" si="0"/>
        <v>0</v>
      </c>
      <c r="J27" s="37">
        <v>2.66</v>
      </c>
      <c r="K27" s="33">
        <f t="shared" si="1"/>
        <v>0</v>
      </c>
    </row>
    <row r="28" spans="1:11" ht="14.25" customHeight="1" x14ac:dyDescent="0.3">
      <c r="A28" s="28">
        <v>25</v>
      </c>
      <c r="B28" s="34">
        <v>7964</v>
      </c>
      <c r="C28" s="35" t="s">
        <v>96</v>
      </c>
      <c r="D28" s="34">
        <v>5</v>
      </c>
      <c r="E28" s="34">
        <v>16</v>
      </c>
      <c r="F28" s="34">
        <v>0</v>
      </c>
      <c r="G28" s="36">
        <v>0</v>
      </c>
      <c r="H28" s="34"/>
      <c r="I28" s="31">
        <f t="shared" si="0"/>
        <v>0</v>
      </c>
      <c r="J28" s="37">
        <v>2.66</v>
      </c>
      <c r="K28" s="33">
        <f t="shared" si="1"/>
        <v>0</v>
      </c>
    </row>
    <row r="29" spans="1:11" ht="14.25" customHeight="1" x14ac:dyDescent="0.3">
      <c r="A29" s="28">
        <v>26</v>
      </c>
      <c r="B29" s="34">
        <v>7965</v>
      </c>
      <c r="C29" s="35" t="s">
        <v>97</v>
      </c>
      <c r="D29" s="34">
        <v>5</v>
      </c>
      <c r="E29" s="34">
        <v>16</v>
      </c>
      <c r="F29" s="34">
        <v>0</v>
      </c>
      <c r="G29" s="36">
        <v>0</v>
      </c>
      <c r="H29" s="34"/>
      <c r="I29" s="31">
        <f t="shared" si="0"/>
        <v>0</v>
      </c>
      <c r="J29" s="37">
        <v>2.66</v>
      </c>
      <c r="K29" s="33">
        <f t="shared" si="1"/>
        <v>0</v>
      </c>
    </row>
    <row r="30" spans="1:11" ht="14.25" customHeight="1" x14ac:dyDescent="0.3">
      <c r="A30" s="28">
        <v>27</v>
      </c>
      <c r="B30" s="34">
        <v>9959</v>
      </c>
      <c r="C30" s="35" t="s">
        <v>64</v>
      </c>
      <c r="D30" s="34">
        <v>0</v>
      </c>
      <c r="E30" s="34">
        <v>1</v>
      </c>
      <c r="F30" s="34">
        <v>0</v>
      </c>
      <c r="G30" s="36">
        <v>1</v>
      </c>
      <c r="H30" s="34">
        <v>1</v>
      </c>
      <c r="I30" s="31">
        <f t="shared" si="0"/>
        <v>0</v>
      </c>
      <c r="J30" s="37">
        <v>14.95</v>
      </c>
      <c r="K30" s="33">
        <f t="shared" si="1"/>
        <v>0</v>
      </c>
    </row>
    <row r="31" spans="1:11" ht="14.25" customHeight="1" x14ac:dyDescent="0.3">
      <c r="A31" s="28">
        <v>28</v>
      </c>
      <c r="B31" s="34">
        <v>9547</v>
      </c>
      <c r="C31" s="35" t="s">
        <v>65</v>
      </c>
      <c r="D31" s="34">
        <v>24</v>
      </c>
      <c r="E31" s="34">
        <v>0</v>
      </c>
      <c r="F31" s="34">
        <v>0</v>
      </c>
      <c r="G31" s="36">
        <v>5</v>
      </c>
      <c r="H31" s="34">
        <v>5</v>
      </c>
      <c r="I31" s="31">
        <f t="shared" si="0"/>
        <v>0</v>
      </c>
      <c r="J31" s="37">
        <v>3.8</v>
      </c>
      <c r="K31" s="33">
        <f t="shared" si="1"/>
        <v>0</v>
      </c>
    </row>
    <row r="32" spans="1:11" ht="14.25" customHeight="1" x14ac:dyDescent="0.3">
      <c r="A32" s="28">
        <v>29</v>
      </c>
      <c r="B32" s="34">
        <v>922</v>
      </c>
      <c r="C32" s="35" t="s">
        <v>66</v>
      </c>
      <c r="D32" s="34">
        <v>614</v>
      </c>
      <c r="E32" s="34">
        <v>197</v>
      </c>
      <c r="F32" s="34">
        <v>457</v>
      </c>
      <c r="G32" s="36">
        <v>323</v>
      </c>
      <c r="H32" s="34">
        <v>323</v>
      </c>
      <c r="I32" s="31">
        <f t="shared" si="0"/>
        <v>0</v>
      </c>
      <c r="J32" s="37">
        <v>2.66</v>
      </c>
      <c r="K32" s="33">
        <f t="shared" si="1"/>
        <v>0</v>
      </c>
    </row>
    <row r="33" spans="1:11" ht="14.25" customHeight="1" x14ac:dyDescent="0.3">
      <c r="A33" s="28">
        <v>30</v>
      </c>
      <c r="B33" s="34">
        <v>10320</v>
      </c>
      <c r="C33" s="35" t="s">
        <v>67</v>
      </c>
      <c r="D33" s="34">
        <v>129</v>
      </c>
      <c r="E33" s="34">
        <v>30</v>
      </c>
      <c r="F33" s="34">
        <v>58</v>
      </c>
      <c r="G33" s="36">
        <v>101</v>
      </c>
      <c r="H33" s="34">
        <v>101</v>
      </c>
      <c r="I33" s="31">
        <f t="shared" si="0"/>
        <v>0</v>
      </c>
      <c r="J33" s="37">
        <v>13.15</v>
      </c>
      <c r="K33" s="33">
        <f t="shared" si="1"/>
        <v>0</v>
      </c>
    </row>
    <row r="34" spans="1:11" ht="14.25" customHeight="1" x14ac:dyDescent="0.3">
      <c r="A34" s="28">
        <v>31</v>
      </c>
      <c r="B34" s="34">
        <v>923</v>
      </c>
      <c r="C34" s="35" t="s">
        <v>68</v>
      </c>
      <c r="D34" s="34">
        <v>421</v>
      </c>
      <c r="E34" s="34">
        <v>182</v>
      </c>
      <c r="F34" s="34">
        <v>403</v>
      </c>
      <c r="G34" s="36">
        <v>151</v>
      </c>
      <c r="H34" s="34">
        <v>151</v>
      </c>
      <c r="I34" s="31">
        <f t="shared" si="0"/>
        <v>0</v>
      </c>
      <c r="J34" s="37">
        <v>2.83</v>
      </c>
      <c r="K34" s="33">
        <f t="shared" si="1"/>
        <v>0</v>
      </c>
    </row>
    <row r="35" spans="1:11" ht="14.25" customHeight="1" x14ac:dyDescent="0.3">
      <c r="A35" s="28">
        <v>32</v>
      </c>
      <c r="B35" s="34">
        <v>4984</v>
      </c>
      <c r="C35" s="35" t="s">
        <v>69</v>
      </c>
      <c r="D35" s="34">
        <v>656</v>
      </c>
      <c r="E35" s="34">
        <v>76</v>
      </c>
      <c r="F35" s="34">
        <v>568</v>
      </c>
      <c r="G35" s="36">
        <v>71</v>
      </c>
      <c r="H35" s="34">
        <v>71</v>
      </c>
      <c r="I35" s="31">
        <f t="shared" si="0"/>
        <v>0</v>
      </c>
      <c r="J35" s="37">
        <v>0.81</v>
      </c>
      <c r="K35" s="33">
        <f t="shared" si="1"/>
        <v>0</v>
      </c>
    </row>
    <row r="36" spans="1:11" x14ac:dyDescent="0.3">
      <c r="A36" s="96" t="s">
        <v>98</v>
      </c>
      <c r="B36" s="96"/>
      <c r="C36" s="96"/>
      <c r="D36" s="96"/>
      <c r="E36" s="96"/>
      <c r="F36" s="96"/>
      <c r="G36" s="96"/>
      <c r="H36" s="96"/>
      <c r="I36" s="96"/>
      <c r="J36" s="96"/>
      <c r="K36" s="38">
        <f>SUM(K4:K35)</f>
        <v>0</v>
      </c>
    </row>
    <row r="38" spans="1:11" x14ac:dyDescent="0.3">
      <c r="K38" s="26">
        <v>2837.09</v>
      </c>
    </row>
  </sheetData>
  <mergeCells count="2">
    <mergeCell ref="A36:J36"/>
    <mergeCell ref="A2:K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F3C4C-E99F-4495-846E-D532248B7CDD}">
  <dimension ref="A1"/>
  <sheetViews>
    <sheetView topLeftCell="A10" workbookViewId="0">
      <selection activeCell="E26" sqref="E26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Liquidación</vt:lpstr>
      <vt:lpstr>Ventas</vt:lpstr>
      <vt:lpstr>Inventario</vt:lpstr>
      <vt:lpstr>ASINET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Fanny</cp:lastModifiedBy>
  <cp:lastPrinted>2020-02-25T21:22:31Z</cp:lastPrinted>
  <dcterms:created xsi:type="dcterms:W3CDTF">2018-08-07T17:07:53Z</dcterms:created>
  <dcterms:modified xsi:type="dcterms:W3CDTF">2020-11-23T17:45:07Z</dcterms:modified>
</cp:coreProperties>
</file>