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Fanny\Documents\2020\LIQ OTOÑO 2020\"/>
    </mc:Choice>
  </mc:AlternateContent>
  <xr:revisionPtr revIDLastSave="0" documentId="13_ncr:1_{2FE84E10-BB9E-4660-A2B0-1F7CBDE3BD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ASINET" sheetId="3" r:id="rId2"/>
    <sheet name="WEB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31" i="1"/>
  <c r="R15" i="1"/>
  <c r="U15" i="1" s="1"/>
  <c r="S14" i="1"/>
  <c r="S13" i="1"/>
  <c r="R46" i="2"/>
  <c r="R45" i="2"/>
  <c r="R44" i="2"/>
  <c r="R43" i="2"/>
  <c r="S17" i="1" l="1"/>
  <c r="S19" i="1" s="1"/>
  <c r="P52" i="1"/>
  <c r="N51" i="1"/>
  <c r="S21" i="1" l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<sst xmlns="http://schemas.openxmlformats.org/spreadsheetml/2006/main" count="48" uniqueCount="43">
  <si>
    <t>ASOCIACION SERVICIO EDUCACIONAL HOGAR Y SALUD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</si>
  <si>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</si>
  <si>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</si>
  <si>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</si>
  <si>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</si>
  <si>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</si>
  <si>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</si>
  <si>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</si>
  <si>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</si>
  <si>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</si>
  <si>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</si>
  <si>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</si>
  <si>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</si>
  <si>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</si>
  <si>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</si>
  <si>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</si>
  <si>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</si>
  <si>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</si>
  <si>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</si>
  <si>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</si>
  <si>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</si>
  <si>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</si>
  <si>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</si>
  <si>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</si>
  <si>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</si>
  <si>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</si>
  <si>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</si>
  <si>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</si>
  <si>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FINANCIERO APC</t>
  </si>
  <si>
    <t>DEPOSITO TOTAL / COMPRAS (LIBROS + REVISTAS +LIBRO MISIONERO)</t>
  </si>
  <si>
    <t>(-) Libros En Oferta</t>
  </si>
  <si>
    <t>MOP</t>
  </si>
  <si>
    <t>PUCALLPA</t>
  </si>
  <si>
    <t>CARLOS CARDENAS VASQUEZ</t>
  </si>
  <si>
    <t>VMAMAMAMAM</t>
  </si>
  <si>
    <t>VANNESA GOMEZ MONTOYA</t>
  </si>
  <si>
    <t>SUEÑA EN GRANDE</t>
  </si>
  <si>
    <t>DEPOSITO</t>
  </si>
  <si>
    <t>L.MISIONERO</t>
  </si>
  <si>
    <t>PROM</t>
  </si>
  <si>
    <t>Comision 16%</t>
  </si>
  <si>
    <t>DEUDA ASINET</t>
  </si>
  <si>
    <t>EMITIR RH POR 9,943.00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</si>
</sst>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43" fontId="2" fillId="0" borderId="0" xfId="1" applyFont="1" applyFill="1" applyAlignment="1"/>
    <xf numFmtId="164" fontId="2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43" fontId="0" fillId="0" borderId="0" xfId="1" applyFont="1"/>
    <xf numFmtId="43" fontId="0" fillId="5" borderId="0" xfId="1" applyFont="1" applyFill="1"/>
    <xf numFmtId="43" fontId="2" fillId="0" borderId="0" xfId="0" applyNumberFormat="1" applyFont="1"/>
    <xf numFmtId="43" fontId="2" fillId="0" borderId="0" xfId="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4" borderId="0" xfId="1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99060</xdr:colOff>
      <xdr:row>6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17</xdr:col>
      <xdr:colOff>530888</xdr:colOff>
      <xdr:row>21</xdr:row>
      <xdr:rowOff>157164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51988F-C7D2-4ECD-A879-3820A92D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12532388" cy="4157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200025</xdr:colOff>
      <xdr:row>40</xdr:row>
      <xdr:rowOff>51457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1C4795-A1EE-426C-B758-F3FB8CE00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9750" cy="7671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6"/>
  <sheetViews>
    <sheetView showGridLines="0" tabSelected="1" topLeftCell="A7" zoomScale="154" zoomScaleNormal="154" workbookViewId="0">
      <selection activeCell="X38" sqref="X38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7.14062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4" width="11.28515625" style="1" bestFit="1" customWidth="1"/>
    <col min="25" max="25" width="4" style="1"/>
    <col min="26" max="26" width="5.42578125" style="1" bestFit="1" customWidth="1"/>
    <col min="27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21"/>
    </row>
    <row r="3" spans="2:34" ht="15.75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2:34" x14ac:dyDescent="0.2">
      <c r="B4" s="37" t="s">
        <v>34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AE4" s="20"/>
    </row>
    <row r="5" spans="2:34" ht="4.9000000000000004" customHeight="1" x14ac:dyDescent="0.2"/>
    <row r="6" spans="2:34" ht="15.75" x14ac:dyDescent="0.25">
      <c r="B6" s="38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2:34" ht="6" customHeight="1" x14ac:dyDescent="0.2"/>
    <row r="8" spans="2:34" ht="16.899999999999999" customHeight="1" x14ac:dyDescent="0.2">
      <c r="B8" s="28" t="s">
        <v>2</v>
      </c>
      <c r="C8" s="28"/>
      <c r="D8" s="28"/>
      <c r="E8" s="28"/>
      <c r="F8" s="28"/>
      <c r="G8" s="39" t="s">
        <v>35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2:34" ht="21.6" customHeight="1" x14ac:dyDescent="0.2">
      <c r="B9" s="28" t="s">
        <v>3</v>
      </c>
      <c r="C9" s="28"/>
      <c r="D9" s="28"/>
      <c r="E9" s="28"/>
      <c r="F9" s="28"/>
      <c r="G9" s="29" t="s">
        <v>31</v>
      </c>
      <c r="H9" s="29"/>
      <c r="I9" s="29"/>
      <c r="J9" s="29"/>
      <c r="K9" s="29"/>
      <c r="L9" s="11" t="s">
        <v>4</v>
      </c>
      <c r="M9" s="29">
        <v>76566815</v>
      </c>
      <c r="N9" s="29"/>
      <c r="O9" s="29"/>
      <c r="P9" s="29"/>
      <c r="Q9" s="29"/>
      <c r="R9" s="12" t="s">
        <v>5</v>
      </c>
      <c r="S9" s="13"/>
      <c r="T9" s="29" t="s">
        <v>32</v>
      </c>
      <c r="U9" s="29"/>
      <c r="V9" s="29"/>
    </row>
    <row r="10" spans="2:34" ht="22.15" customHeight="1" x14ac:dyDescent="0.2">
      <c r="B10" s="33" t="s">
        <v>6</v>
      </c>
      <c r="C10" s="33"/>
      <c r="D10" s="34">
        <v>43983</v>
      </c>
      <c r="E10" s="34"/>
      <c r="F10" s="34"/>
      <c r="G10" s="14" t="s">
        <v>7</v>
      </c>
      <c r="H10" s="34">
        <v>44238</v>
      </c>
      <c r="I10" s="34"/>
      <c r="J10" s="34"/>
      <c r="K10" s="15"/>
      <c r="L10" s="15"/>
      <c r="M10" s="33" t="s">
        <v>8</v>
      </c>
      <c r="N10" s="33"/>
      <c r="O10" s="35" t="s">
        <v>36</v>
      </c>
      <c r="P10" s="35"/>
      <c r="Q10" s="35"/>
      <c r="R10" s="35"/>
      <c r="S10" s="35"/>
      <c r="T10" s="35"/>
      <c r="U10" s="35"/>
      <c r="V10" s="15"/>
    </row>
    <row r="11" spans="2:34" ht="9" customHeight="1" x14ac:dyDescent="0.2"/>
    <row r="12" spans="2:34" ht="8.4499999999999993" customHeight="1" x14ac:dyDescent="0.2">
      <c r="S12" s="32"/>
      <c r="T12" s="32"/>
      <c r="U12" s="32"/>
      <c r="V12" s="32"/>
    </row>
    <row r="13" spans="2:34" x14ac:dyDescent="0.2">
      <c r="B13" s="2" t="s">
        <v>29</v>
      </c>
      <c r="S13" s="32">
        <f>+WEB!R43</f>
        <v>69335.55</v>
      </c>
      <c r="T13" s="32"/>
      <c r="U13" s="32"/>
      <c r="V13" s="32"/>
    </row>
    <row r="14" spans="2:34" x14ac:dyDescent="0.2">
      <c r="B14" s="2" t="s">
        <v>30</v>
      </c>
      <c r="S14" s="26">
        <f>+WEB!R45</f>
        <v>20</v>
      </c>
      <c r="T14" s="26"/>
      <c r="U14" s="26"/>
      <c r="V14" s="26"/>
    </row>
    <row r="15" spans="2:34" x14ac:dyDescent="0.2">
      <c r="B15" s="2" t="s">
        <v>9</v>
      </c>
      <c r="P15" s="10">
        <v>2</v>
      </c>
      <c r="Q15" s="2" t="s">
        <v>25</v>
      </c>
      <c r="R15" s="30">
        <f>+WEB!Q44</f>
        <v>480</v>
      </c>
      <c r="S15" s="31"/>
      <c r="T15" s="9"/>
      <c r="U15" s="26">
        <f>+R15*2</f>
        <v>960</v>
      </c>
      <c r="V15" s="26"/>
    </row>
    <row r="16" spans="2:34" ht="7.9" customHeight="1" x14ac:dyDescent="0.2">
      <c r="S16" s="32"/>
      <c r="T16" s="32"/>
      <c r="U16" s="32"/>
      <c r="V16" s="32"/>
    </row>
    <row r="17" spans="2:26" x14ac:dyDescent="0.2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11</v>
      </c>
      <c r="S17" s="40">
        <f>+S13-S14-U15</f>
        <v>68355.55</v>
      </c>
      <c r="T17" s="40"/>
      <c r="U17" s="40"/>
      <c r="V17" s="40"/>
      <c r="X17" s="25"/>
      <c r="Z17" s="25"/>
    </row>
    <row r="18" spans="2:26" ht="9.6" customHeight="1" x14ac:dyDescent="0.2">
      <c r="S18" s="32"/>
      <c r="T18" s="32"/>
      <c r="U18" s="32"/>
      <c r="V18" s="32"/>
    </row>
    <row r="19" spans="2:26" ht="13.9" customHeight="1" x14ac:dyDescent="0.2">
      <c r="B19" s="2" t="s">
        <v>12</v>
      </c>
      <c r="S19" s="26">
        <f>+S17-(S17/1.1)</f>
        <v>6214.1409090909146</v>
      </c>
      <c r="T19" s="26"/>
      <c r="U19" s="26"/>
      <c r="V19" s="26"/>
    </row>
    <row r="20" spans="2:26" ht="9.6" customHeight="1" x14ac:dyDescent="0.2">
      <c r="S20" s="32"/>
      <c r="T20" s="32"/>
      <c r="U20" s="32"/>
      <c r="V20" s="32"/>
    </row>
    <row r="21" spans="2:26" x14ac:dyDescent="0.2">
      <c r="B21" s="19" t="s">
        <v>13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11</v>
      </c>
      <c r="S21" s="41">
        <f>+S17-S19</f>
        <v>62141.409090909088</v>
      </c>
      <c r="T21" s="41"/>
      <c r="U21" s="41"/>
      <c r="V21" s="41"/>
    </row>
    <row r="22" spans="2:26" ht="8.4499999999999993" customHeight="1" x14ac:dyDescent="0.2">
      <c r="S22" s="32"/>
      <c r="T22" s="32"/>
      <c r="U22" s="32"/>
      <c r="V22" s="32"/>
    </row>
    <row r="23" spans="2:26" s="3" customFormat="1" x14ac:dyDescent="0.2">
      <c r="B23" s="4" t="s">
        <v>40</v>
      </c>
      <c r="S23" s="32">
        <f>+S21*0.16</f>
        <v>9942.625454545454</v>
      </c>
      <c r="T23" s="32"/>
      <c r="U23" s="32"/>
      <c r="V23" s="32"/>
    </row>
    <row r="24" spans="2:26" ht="8.4499999999999993" customHeight="1" x14ac:dyDescent="0.2">
      <c r="S24" s="32"/>
      <c r="T24" s="32"/>
      <c r="U24" s="32"/>
      <c r="V24" s="32"/>
    </row>
    <row r="25" spans="2:26" x14ac:dyDescent="0.2">
      <c r="B25" s="19" t="s">
        <v>14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11</v>
      </c>
      <c r="S25" s="41">
        <f>+S23</f>
        <v>9942.625454545454</v>
      </c>
      <c r="T25" s="41"/>
      <c r="U25" s="41"/>
      <c r="V25" s="41"/>
    </row>
    <row r="26" spans="2:26" ht="9" customHeight="1" x14ac:dyDescent="0.2">
      <c r="S26" s="32"/>
      <c r="T26" s="32"/>
      <c r="U26" s="32"/>
      <c r="V26" s="32"/>
    </row>
    <row r="27" spans="2:26" x14ac:dyDescent="0.2">
      <c r="B27" s="2" t="s">
        <v>15</v>
      </c>
      <c r="S27" s="26">
        <f>+S25*0.1</f>
        <v>994.26254545454549</v>
      </c>
      <c r="T27" s="26"/>
      <c r="U27" s="26"/>
      <c r="V27" s="26"/>
    </row>
    <row r="28" spans="2:26" ht="8.4499999999999993" customHeight="1" x14ac:dyDescent="0.2">
      <c r="S28" s="32"/>
      <c r="T28" s="32"/>
      <c r="U28" s="32"/>
      <c r="V28" s="32"/>
    </row>
    <row r="29" spans="2:26" x14ac:dyDescent="0.2"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11</v>
      </c>
      <c r="S29" s="41">
        <f>+S25-S27</f>
        <v>8948.3629090909089</v>
      </c>
      <c r="T29" s="41"/>
      <c r="U29" s="41"/>
      <c r="V29" s="41"/>
      <c r="X29" s="1" t="s">
        <v>42</v>
      </c>
    </row>
    <row r="30" spans="2:26" ht="7.15" customHeight="1" x14ac:dyDescent="0.2">
      <c r="S30" s="32"/>
      <c r="T30" s="32"/>
      <c r="U30" s="32"/>
      <c r="V30" s="32"/>
    </row>
    <row r="31" spans="2:26" ht="13.9" customHeight="1" x14ac:dyDescent="0.2">
      <c r="B31" s="2" t="s">
        <v>17</v>
      </c>
      <c r="S31" s="26">
        <f>+ASINET!T21</f>
        <v>2695.32</v>
      </c>
      <c r="T31" s="26"/>
      <c r="U31" s="26"/>
      <c r="V31" s="26"/>
    </row>
    <row r="32" spans="2:26" ht="13.9" customHeight="1" x14ac:dyDescent="0.2">
      <c r="B32" s="2" t="s">
        <v>18</v>
      </c>
      <c r="S32" s="26"/>
      <c r="T32" s="26"/>
      <c r="U32" s="26"/>
      <c r="V32" s="26"/>
    </row>
    <row r="33" spans="2:22" x14ac:dyDescent="0.2">
      <c r="B33" s="2" t="s">
        <v>19</v>
      </c>
      <c r="S33" s="26"/>
      <c r="T33" s="26"/>
      <c r="U33" s="26"/>
      <c r="V33" s="26"/>
    </row>
    <row r="34" spans="2:22" x14ac:dyDescent="0.2">
      <c r="B34" s="2" t="s">
        <v>20</v>
      </c>
      <c r="S34" s="26"/>
      <c r="T34" s="26"/>
      <c r="U34" s="26"/>
      <c r="V34" s="26"/>
    </row>
    <row r="35" spans="2:22" ht="15" x14ac:dyDescent="0.25">
      <c r="B35" s="2" t="s">
        <v>26</v>
      </c>
      <c r="C35"/>
      <c r="L35" s="5"/>
      <c r="S35" s="26">
        <v>0</v>
      </c>
      <c r="T35" s="26"/>
      <c r="U35" s="26"/>
      <c r="V35" s="26"/>
    </row>
    <row r="36" spans="2:22" x14ac:dyDescent="0.2">
      <c r="B36" s="2" t="s">
        <v>21</v>
      </c>
      <c r="G36" s="22"/>
      <c r="S36" s="26"/>
      <c r="T36" s="26"/>
      <c r="U36" s="26"/>
      <c r="V36" s="26"/>
    </row>
    <row r="37" spans="2:22" ht="6.6" customHeight="1" x14ac:dyDescent="0.2">
      <c r="S37" s="32"/>
      <c r="T37" s="32"/>
      <c r="U37" s="32"/>
      <c r="V37" s="32"/>
    </row>
    <row r="38" spans="2:22" x14ac:dyDescent="0.2">
      <c r="B38" s="17" t="s">
        <v>22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 t="s">
        <v>11</v>
      </c>
      <c r="S38" s="44">
        <f>S29-(SUM(S31:V37))</f>
        <v>6253.0429090909092</v>
      </c>
      <c r="T38" s="44"/>
      <c r="U38" s="44"/>
      <c r="V38" s="44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42" t="s">
        <v>24</v>
      </c>
      <c r="D45" s="42"/>
      <c r="E45" s="42"/>
      <c r="F45" s="42"/>
      <c r="G45" s="42"/>
      <c r="H45" s="42"/>
      <c r="I45" s="42"/>
      <c r="N45" s="43"/>
      <c r="O45" s="43"/>
      <c r="P45" s="42"/>
      <c r="Q45" s="42"/>
      <c r="R45" s="42"/>
      <c r="S45" s="42"/>
      <c r="T45" s="42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42" t="s">
        <v>33</v>
      </c>
      <c r="D51" s="42"/>
      <c r="E51" s="42"/>
      <c r="F51" s="42"/>
      <c r="G51" s="42"/>
      <c r="H51" s="42"/>
      <c r="I51" s="42"/>
      <c r="N51" s="42" t="str">
        <f>+G8</f>
        <v>VANNESA GOMEZ MONTOYA</v>
      </c>
      <c r="O51" s="42"/>
      <c r="P51" s="42"/>
      <c r="Q51" s="42"/>
      <c r="R51" s="42"/>
      <c r="S51" s="42"/>
      <c r="T51" s="42"/>
    </row>
    <row r="52" spans="2:22" x14ac:dyDescent="0.2">
      <c r="C52" s="42" t="s">
        <v>28</v>
      </c>
      <c r="D52" s="42"/>
      <c r="E52" s="42"/>
      <c r="F52" s="42"/>
      <c r="G52" s="42"/>
      <c r="H52" s="42"/>
      <c r="I52" s="42"/>
      <c r="N52" s="45" t="s">
        <v>4</v>
      </c>
      <c r="O52" s="45"/>
      <c r="P52" s="37">
        <f>+M9</f>
        <v>76566815</v>
      </c>
      <c r="Q52" s="37"/>
      <c r="R52" s="37"/>
      <c r="S52" s="37"/>
      <c r="T52" s="37"/>
    </row>
    <row r="54" spans="2:22" x14ac:dyDescent="0.2">
      <c r="B54" s="27" t="s">
        <v>27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22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2:22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</sheetData>
  <mergeCells count="51">
    <mergeCell ref="C51:I51"/>
    <mergeCell ref="N51:T51"/>
    <mergeCell ref="C52:I52"/>
    <mergeCell ref="N52:O52"/>
    <mergeCell ref="P52:T52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A302-C885-4A09-A5AB-35A95D1C4FE3}">
  <dimension ref="S21:T21"/>
  <sheetViews>
    <sheetView workbookViewId="0">
      <selection activeCell="T22" sqref="T22"/>
    </sheetView>
  </sheetViews>
  <sheetFormatPr baseColWidth="10" defaultRowHeight="15" x14ac:dyDescent="0.25"/>
  <cols>
    <col min="19" max="19" width="13.85546875" bestFit="1" customWidth="1"/>
  </cols>
  <sheetData>
    <row r="21" spans="19:20" x14ac:dyDescent="0.25">
      <c r="S21" t="s">
        <v>41</v>
      </c>
      <c r="T21" s="23">
        <v>2695.32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1320-F628-458D-9847-22BA7BEED741}">
  <dimension ref="P43:R46"/>
  <sheetViews>
    <sheetView topLeftCell="A5" workbookViewId="0">
      <selection activeCell="T43" sqref="T43"/>
    </sheetView>
  </sheetViews>
  <sheetFormatPr baseColWidth="10" defaultRowHeight="15" x14ac:dyDescent="0.25"/>
  <cols>
    <col min="16" max="16" width="12.7109375" bestFit="1" customWidth="1"/>
  </cols>
  <sheetData>
    <row r="43" spans="16:18" x14ac:dyDescent="0.25">
      <c r="P43" t="s">
        <v>37</v>
      </c>
      <c r="Q43" s="23">
        <v>69335.55</v>
      </c>
      <c r="R43" s="23">
        <f>+Q43</f>
        <v>69335.55</v>
      </c>
    </row>
    <row r="44" spans="16:18" x14ac:dyDescent="0.25">
      <c r="P44" t="s">
        <v>38</v>
      </c>
      <c r="Q44">
        <v>480</v>
      </c>
      <c r="R44" s="23">
        <f>+Q44*2</f>
        <v>960</v>
      </c>
    </row>
    <row r="45" spans="16:18" x14ac:dyDescent="0.25">
      <c r="P45" t="s">
        <v>39</v>
      </c>
      <c r="Q45">
        <v>1</v>
      </c>
      <c r="R45" s="23">
        <f>+Q45*20</f>
        <v>20</v>
      </c>
    </row>
    <row r="46" spans="16:18" x14ac:dyDescent="0.25">
      <c r="R46" s="24">
        <f>+R43-R44-R45</f>
        <v>68355.55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ASINET</vt:lpstr>
      <vt:lpstr>WEB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2021-02-11T20:23:41Z</dcterms:modified>
</cp:coreProperties>
</file>