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Fanny\Documents\GTH\37- CONTABILIDAD\02 2021\RC\LIQUIDACION JESUS OTOÑO 2020\"/>
    </mc:Choice>
  </mc:AlternateContent>
  <xr:revisionPtr revIDLastSave="0" documentId="13_ncr:1_{85AAEC8A-6F3E-48B6-B792-0F06EE76EF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ESUS" sheetId="4" r:id="rId1"/>
    <sheet name="WEB" sheetId="5" r:id="rId2"/>
    <sheet name="ASINET" sheetId="6" r:id="rId3"/>
    <sheet name="Israel Ushiñahua" sheetId="3" state="hidden" r:id="rId4"/>
    <sheet name="Hoja1" sheetId="2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4" l="1"/>
  <c r="S23" i="4"/>
  <c r="W47" i="5"/>
  <c r="S31" i="4"/>
  <c r="S14" i="4"/>
  <c r="X48" i="5"/>
  <c r="X47" i="5"/>
  <c r="X46" i="5"/>
  <c r="S13" i="4" s="1"/>
  <c r="M59" i="6"/>
  <c r="R15" i="4"/>
  <c r="U15" i="4" s="1"/>
  <c r="X49" i="5" l="1"/>
  <c r="P53" i="4"/>
  <c r="N52" i="4"/>
  <c r="S17" i="4"/>
  <c r="P52" i="3"/>
  <c r="N51" i="3"/>
  <c r="U15" i="3"/>
  <c r="S19" i="4" l="1"/>
  <c r="S21" i="4" s="1"/>
  <c r="S17" i="3"/>
  <c r="S19" i="3" s="1"/>
  <c r="S25" i="4" l="1"/>
  <c r="S27" i="4" s="1"/>
  <c r="S29" i="4" s="1"/>
  <c r="S39" i="4" s="1"/>
  <c r="S21" i="3"/>
  <c r="S23" i="3" s="1"/>
  <c r="S25" i="3" s="1"/>
  <c r="S27" i="3" s="1"/>
  <c r="S29" i="3" l="1"/>
  <c r="S38" i="3" s="1"/>
</calcChain>
</file>

<file path=xl/sharedStrings.xml><?xml version="1.0" encoding="utf-8"?>
<sst xmlns="http://schemas.openxmlformats.org/spreadsheetml/2006/main" count="98" uniqueCount="53">
  <si>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</si>
  <si>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</si>
  <si>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</si>
  <si>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</si>
  <si>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</si>
  <si>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</si>
  <si>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</si>
  <si>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</si>
  <si>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</si>
  <si>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</si>
  <si>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</si>
  <si>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</si>
  <si>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</si>
  <si>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</si>
  <si>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</si>
  <si>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</si>
  <si>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</si>
  <si>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</si>
  <si>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</si>
  <si>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</si>
  <si>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</si>
  <si>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</si>
  <si>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</si>
  <si>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</si>
  <si>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</si>
  <si>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</si>
  <si>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</si>
  <si>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</si>
  <si>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</si>
  <si>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SUEÑA EN GRANDE</t>
  </si>
  <si>
    <t>Duplicado</t>
  </si>
  <si>
    <t>DEPOSITO TOTAL / COMPRAS (LIBROS + REVISTAS +LIBRO MISIONERO)</t>
  </si>
  <si>
    <t>(-) Libros En Oferta</t>
  </si>
  <si>
    <t>Comision 16.5%</t>
  </si>
  <si>
    <t>MPCS</t>
  </si>
  <si>
    <t>VILLA SALVADOR</t>
  </si>
  <si>
    <t>USHIÑAHUA GIRALDO, ISRAEL</t>
  </si>
  <si>
    <t>FINANCIERO MPCS</t>
  </si>
  <si>
    <t>DANIEL LUNA CH</t>
  </si>
  <si>
    <t>SETIEMBRE</t>
  </si>
  <si>
    <t>Comision 16.00%</t>
  </si>
  <si>
    <t>(-) Diferencia de inventario</t>
  </si>
  <si>
    <t>DEPOSITO</t>
  </si>
  <si>
    <t>L MISIONEROS</t>
  </si>
  <si>
    <t>PROMOCION</t>
  </si>
  <si>
    <t>ADELANTOS RH</t>
  </si>
  <si>
    <t>APC</t>
  </si>
  <si>
    <t>DEUDA ASINET</t>
  </si>
  <si>
    <t>JESUS GABRIEL INCISO INCISO</t>
  </si>
  <si>
    <t>LINCE</t>
  </si>
  <si>
    <t>ADELANTO RH</t>
  </si>
  <si>
    <t>DEUDA VERANO 2021</t>
  </si>
  <si>
    <t>EMITIR RH POR 176.00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</si>
</sst>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&quot;S/&quot;#,##0.00;[Red]\-&quot;S/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2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13" fillId="0" borderId="0" xfId="0" applyFont="1"/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0" fillId="0" borderId="0" xfId="1" applyFont="1"/>
    <xf numFmtId="44" fontId="0" fillId="0" borderId="0" xfId="2" applyFont="1"/>
    <xf numFmtId="43" fontId="6" fillId="0" borderId="0" xfId="1" applyFont="1"/>
    <xf numFmtId="0" fontId="14" fillId="0" borderId="0" xfId="0" applyFont="1"/>
    <xf numFmtId="43" fontId="14" fillId="0" borderId="0" xfId="1" applyFont="1"/>
    <xf numFmtId="43" fontId="14" fillId="0" borderId="0" xfId="0" applyNumberFormat="1" applyFont="1"/>
    <xf numFmtId="43" fontId="6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43" fontId="11" fillId="0" borderId="4" xfId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168275</xdr:colOff>
      <xdr:row>5</xdr:row>
      <xdr:rowOff>149860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187902</xdr:colOff>
      <xdr:row>1</xdr:row>
      <xdr:rowOff>144895</xdr:rowOff>
    </xdr:from>
    <xdr:to>
      <xdr:col>23</xdr:col>
      <xdr:colOff>346364</xdr:colOff>
      <xdr:row>44</xdr:row>
      <xdr:rowOff>111804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CE650-0DE4-4E98-85CE-D3FC2BEBF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02" y="341168"/>
          <a:ext cx="18042371" cy="8406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22225</xdr:rowOff>
    </xdr:from>
    <xdr:to>
      <xdr:col>14</xdr:col>
      <xdr:colOff>54075</xdr:colOff>
      <xdr:row>34</xdr:row>
      <xdr:rowOff>148468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9CDB1C-7DA6-408D-951E-5B58C358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9225"/>
          <a:ext cx="10744300" cy="39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107817</xdr:rowOff>
    </xdr:from>
    <xdr:to>
      <xdr:col>13</xdr:col>
      <xdr:colOff>620164</xdr:colOff>
      <xdr:row>10</xdr:row>
      <xdr:rowOff>187037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C3A7AC-CDD7-4659-8DDB-4108A3CDB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9317"/>
          <a:ext cx="10554739" cy="1409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57"/>
  <sheetViews>
    <sheetView showGridLines="0" tabSelected="1" topLeftCell="A4" zoomScale="145" zoomScaleNormal="145" workbookViewId="0">
      <selection activeCell="Y15" sqref="Y15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17" width="4" style="1"/>
    <col min="18" max="18" width="7.85546875" style="1" bestFit="1" customWidth="1"/>
    <col min="19" max="20" width="4" style="1"/>
    <col min="21" max="21" width="9.5703125" style="1" bestFit="1" customWidth="1"/>
    <col min="22" max="22" width="8.5703125" style="1" bestFit="1" customWidth="1"/>
    <col min="23" max="23" width="5.5703125" style="1" bestFit="1" customWidth="1"/>
    <col min="24" max="24" width="13.5703125" style="5" bestFit="1" customWidth="1"/>
    <col min="25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2:34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AE4" s="12"/>
    </row>
    <row r="5" spans="2:34" ht="4.9000000000000004" customHeight="1" x14ac:dyDescent="0.2"/>
    <row r="6" spans="2:34" ht="15.75" x14ac:dyDescent="0.25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2:34" ht="6" customHeight="1" x14ac:dyDescent="0.2"/>
    <row r="8" spans="2:34" ht="16.899999999999999" customHeight="1" x14ac:dyDescent="0.2">
      <c r="B8" s="40" t="s">
        <v>3</v>
      </c>
      <c r="C8" s="40"/>
      <c r="D8" s="40"/>
      <c r="E8" s="40"/>
      <c r="F8" s="40"/>
      <c r="G8" s="41" t="s">
        <v>48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2:34" ht="21.6" customHeight="1" x14ac:dyDescent="0.2">
      <c r="B9" s="40" t="s">
        <v>4</v>
      </c>
      <c r="C9" s="40"/>
      <c r="D9" s="40"/>
      <c r="E9" s="40"/>
      <c r="F9" s="40"/>
      <c r="G9" s="42" t="s">
        <v>46</v>
      </c>
      <c r="H9" s="42"/>
      <c r="I9" s="42"/>
      <c r="J9" s="42"/>
      <c r="K9" s="42"/>
      <c r="L9" s="15" t="s">
        <v>5</v>
      </c>
      <c r="M9" s="42">
        <v>48369783</v>
      </c>
      <c r="N9" s="42"/>
      <c r="O9" s="42"/>
      <c r="P9" s="42"/>
      <c r="Q9" s="42"/>
      <c r="R9" s="16" t="s">
        <v>6</v>
      </c>
      <c r="S9" s="17"/>
      <c r="T9" s="42" t="s">
        <v>49</v>
      </c>
      <c r="U9" s="42"/>
      <c r="V9" s="42"/>
    </row>
    <row r="10" spans="2:34" ht="22.15" customHeight="1" x14ac:dyDescent="0.2">
      <c r="B10" s="43" t="s">
        <v>7</v>
      </c>
      <c r="C10" s="43"/>
      <c r="D10" s="44">
        <v>44044</v>
      </c>
      <c r="E10" s="44"/>
      <c r="F10" s="44"/>
      <c r="G10" s="19" t="s">
        <v>8</v>
      </c>
      <c r="H10" s="44">
        <v>44238</v>
      </c>
      <c r="I10" s="44"/>
      <c r="J10" s="44"/>
      <c r="K10" s="18"/>
      <c r="L10" s="18"/>
      <c r="M10" s="43" t="s">
        <v>9</v>
      </c>
      <c r="N10" s="43"/>
      <c r="O10" s="45" t="s">
        <v>29</v>
      </c>
      <c r="P10" s="45"/>
      <c r="Q10" s="45"/>
      <c r="R10" s="45"/>
      <c r="S10" s="45"/>
      <c r="T10" s="45"/>
      <c r="U10" s="45"/>
      <c r="V10" s="18"/>
    </row>
    <row r="11" spans="2:34" ht="9" customHeight="1" x14ac:dyDescent="0.2"/>
    <row r="12" spans="2:34" ht="8.4499999999999993" customHeight="1" x14ac:dyDescent="0.2">
      <c r="S12" s="36"/>
      <c r="T12" s="36"/>
      <c r="U12" s="36"/>
      <c r="V12" s="36"/>
    </row>
    <row r="13" spans="2:34" x14ac:dyDescent="0.2">
      <c r="B13" s="22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6">
        <f>+WEB!X46</f>
        <v>3346.47</v>
      </c>
      <c r="T13" s="47"/>
      <c r="U13" s="47"/>
      <c r="V13" s="48"/>
    </row>
    <row r="14" spans="2:34" x14ac:dyDescent="0.2">
      <c r="B14" s="2" t="s">
        <v>32</v>
      </c>
      <c r="R14" s="24"/>
      <c r="S14" s="49">
        <f>+WEB!W48*20</f>
        <v>0</v>
      </c>
      <c r="T14" s="50"/>
      <c r="U14" s="50"/>
      <c r="V14" s="51"/>
    </row>
    <row r="15" spans="2:34" x14ac:dyDescent="0.2">
      <c r="B15" s="2" t="s">
        <v>10</v>
      </c>
      <c r="P15" s="9"/>
      <c r="Q15" s="2" t="s">
        <v>26</v>
      </c>
      <c r="R15" s="52">
        <f>+WEB!W47</f>
        <v>37</v>
      </c>
      <c r="S15" s="53"/>
      <c r="T15" s="25"/>
      <c r="U15" s="50">
        <f>+R15*2</f>
        <v>74</v>
      </c>
      <c r="V15" s="51"/>
    </row>
    <row r="16" spans="2:34" ht="7.9" customHeight="1" x14ac:dyDescent="0.2">
      <c r="S16" s="36"/>
      <c r="T16" s="36"/>
      <c r="U16" s="36"/>
      <c r="V16" s="36"/>
    </row>
    <row r="17" spans="2:24" x14ac:dyDescent="0.2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54">
        <f>+S13-S14-U15</f>
        <v>3272.47</v>
      </c>
      <c r="T17" s="54"/>
      <c r="U17" s="54"/>
      <c r="V17" s="54"/>
    </row>
    <row r="18" spans="2:24" ht="9.6" customHeight="1" x14ac:dyDescent="0.2">
      <c r="S18" s="36"/>
      <c r="T18" s="36"/>
      <c r="U18" s="36"/>
      <c r="V18" s="36"/>
    </row>
    <row r="19" spans="2:24" ht="13.9" customHeight="1" x14ac:dyDescent="0.2">
      <c r="B19" s="2" t="s">
        <v>13</v>
      </c>
      <c r="S19" s="55">
        <f>+S17-(S17/1.1)</f>
        <v>297.49727272727296</v>
      </c>
      <c r="T19" s="55"/>
      <c r="U19" s="55"/>
      <c r="V19" s="55"/>
    </row>
    <row r="20" spans="2:24" ht="9.6" customHeight="1" x14ac:dyDescent="0.2">
      <c r="S20" s="36"/>
      <c r="T20" s="36"/>
      <c r="U20" s="36"/>
      <c r="V20" s="36"/>
    </row>
    <row r="21" spans="2:24" x14ac:dyDescent="0.2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56">
        <f>+S17-S19</f>
        <v>2974.9727272727268</v>
      </c>
      <c r="T21" s="56"/>
      <c r="U21" s="56"/>
      <c r="V21" s="56"/>
    </row>
    <row r="22" spans="2:24" ht="8.4499999999999993" customHeight="1" x14ac:dyDescent="0.2">
      <c r="S22" s="36"/>
      <c r="T22" s="36"/>
      <c r="U22" s="36"/>
      <c r="V22" s="36"/>
    </row>
    <row r="23" spans="2:24" s="3" customFormat="1" x14ac:dyDescent="0.2">
      <c r="B23" s="4" t="s">
        <v>40</v>
      </c>
      <c r="S23" s="36">
        <f>+S21*0.16</f>
        <v>475.99563636363632</v>
      </c>
      <c r="T23" s="36"/>
      <c r="U23" s="36"/>
      <c r="V23" s="36"/>
      <c r="X23" s="32"/>
    </row>
    <row r="24" spans="2:24" ht="8.4499999999999993" customHeight="1" x14ac:dyDescent="0.2">
      <c r="S24" s="36"/>
      <c r="T24" s="36"/>
      <c r="U24" s="36"/>
      <c r="V24" s="36"/>
    </row>
    <row r="25" spans="2:24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56">
        <f>+S23</f>
        <v>475.99563636363632</v>
      </c>
      <c r="T25" s="56"/>
      <c r="U25" s="56"/>
      <c r="V25" s="56"/>
    </row>
    <row r="26" spans="2:24" x14ac:dyDescent="0.2">
      <c r="S26" s="36"/>
      <c r="T26" s="36"/>
      <c r="U26" s="36"/>
      <c r="V26" s="36"/>
    </row>
    <row r="27" spans="2:24" x14ac:dyDescent="0.2">
      <c r="B27" s="2" t="s">
        <v>16</v>
      </c>
      <c r="S27" s="55">
        <f>+S25*0.1</f>
        <v>47.599563636363634</v>
      </c>
      <c r="T27" s="55"/>
      <c r="U27" s="55"/>
      <c r="V27" s="55"/>
    </row>
    <row r="28" spans="2:24" ht="8.4499999999999993" customHeight="1" x14ac:dyDescent="0.2">
      <c r="S28" s="36"/>
      <c r="T28" s="36"/>
      <c r="U28" s="36"/>
      <c r="V28" s="36"/>
    </row>
    <row r="29" spans="2:24" x14ac:dyDescent="0.2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56">
        <f>+S25-S27</f>
        <v>428.39607272727267</v>
      </c>
      <c r="T29" s="56"/>
      <c r="U29" s="56"/>
      <c r="V29" s="56"/>
    </row>
    <row r="30" spans="2:24" x14ac:dyDescent="0.2">
      <c r="S30" s="36"/>
      <c r="T30" s="36"/>
      <c r="U30" s="36"/>
      <c r="V30" s="36"/>
    </row>
    <row r="31" spans="2:24" ht="13.9" customHeight="1" x14ac:dyDescent="0.2">
      <c r="B31" s="2" t="s">
        <v>18</v>
      </c>
      <c r="S31" s="57">
        <f>+ASINET!N14</f>
        <v>0</v>
      </c>
      <c r="T31" s="50"/>
      <c r="U31" s="50"/>
      <c r="V31" s="51"/>
      <c r="X31" s="5" t="s">
        <v>52</v>
      </c>
    </row>
    <row r="32" spans="2:24" ht="13.9" customHeight="1" x14ac:dyDescent="0.2">
      <c r="B32" s="2" t="s">
        <v>19</v>
      </c>
      <c r="S32" s="57"/>
      <c r="T32" s="50"/>
      <c r="U32" s="50"/>
      <c r="V32" s="51"/>
    </row>
    <row r="33" spans="2:22" ht="13.9" customHeight="1" x14ac:dyDescent="0.2">
      <c r="B33" s="2" t="s">
        <v>41</v>
      </c>
      <c r="S33" s="27"/>
      <c r="T33" s="28"/>
      <c r="U33" s="28"/>
      <c r="V33" s="29"/>
    </row>
    <row r="34" spans="2:22" x14ac:dyDescent="0.2">
      <c r="B34" s="2" t="s">
        <v>20</v>
      </c>
      <c r="S34" s="57"/>
      <c r="T34" s="50"/>
      <c r="U34" s="50"/>
      <c r="V34" s="51"/>
    </row>
    <row r="35" spans="2:22" x14ac:dyDescent="0.2">
      <c r="B35" s="2" t="s">
        <v>21</v>
      </c>
      <c r="S35" s="57"/>
      <c r="T35" s="50"/>
      <c r="U35" s="50"/>
      <c r="V35" s="51"/>
    </row>
    <row r="36" spans="2:22" ht="15" x14ac:dyDescent="0.25">
      <c r="B36" s="2" t="s">
        <v>27</v>
      </c>
      <c r="C36"/>
      <c r="L36" s="5"/>
      <c r="S36" s="57"/>
      <c r="T36" s="50"/>
      <c r="U36" s="50"/>
      <c r="V36" s="51"/>
    </row>
    <row r="37" spans="2:22" x14ac:dyDescent="0.2">
      <c r="B37" s="2" t="s">
        <v>22</v>
      </c>
      <c r="G37" s="14" t="s">
        <v>45</v>
      </c>
      <c r="S37" s="57">
        <f>+ASINET!N37</f>
        <v>300</v>
      </c>
      <c r="T37" s="50"/>
      <c r="U37" s="50"/>
      <c r="V37" s="51"/>
    </row>
    <row r="38" spans="2:22" x14ac:dyDescent="0.2">
      <c r="S38" s="59"/>
      <c r="T38" s="60"/>
      <c r="U38" s="60"/>
      <c r="V38" s="61"/>
    </row>
    <row r="39" spans="2:22" x14ac:dyDescent="0.2">
      <c r="B39" s="10" t="s">
        <v>23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 t="s">
        <v>12</v>
      </c>
      <c r="S39" s="62">
        <f>S29-(SUM(S31:V38))</f>
        <v>128.39607272727267</v>
      </c>
      <c r="T39" s="62"/>
      <c r="U39" s="62"/>
      <c r="V39" s="62"/>
    </row>
    <row r="43" spans="2:22" x14ac:dyDescent="0.2">
      <c r="N43" s="6"/>
      <c r="O43" s="6"/>
      <c r="P43" s="6"/>
      <c r="Q43" s="6"/>
      <c r="R43" s="6"/>
      <c r="S43" s="6"/>
      <c r="T43" s="6"/>
      <c r="U43" s="6"/>
    </row>
    <row r="44" spans="2:22" ht="15" thickBot="1" x14ac:dyDescent="0.25">
      <c r="C44" s="7"/>
      <c r="D44" s="7"/>
      <c r="E44" s="7"/>
      <c r="F44" s="7"/>
      <c r="G44" s="7"/>
      <c r="H44" s="7"/>
      <c r="I44" s="7"/>
      <c r="N44" s="6"/>
      <c r="O44" s="6"/>
      <c r="P44" s="6"/>
      <c r="Q44" s="6"/>
      <c r="R44" s="6"/>
      <c r="S44" s="6"/>
      <c r="T44" s="6"/>
      <c r="U44" s="6"/>
    </row>
    <row r="45" spans="2:22" ht="15" customHeight="1" x14ac:dyDescent="0.2">
      <c r="C45" s="8" t="s">
        <v>24</v>
      </c>
      <c r="D45" s="8"/>
      <c r="E45" s="8"/>
      <c r="F45" s="8"/>
      <c r="G45" s="8"/>
      <c r="H45" s="8"/>
      <c r="I45" s="8"/>
      <c r="N45" s="8"/>
      <c r="O45" s="8"/>
      <c r="P45" s="8"/>
      <c r="Q45" s="8"/>
      <c r="R45" s="8"/>
      <c r="S45" s="8"/>
      <c r="T45" s="8"/>
      <c r="U45" s="6"/>
    </row>
    <row r="46" spans="2:22" x14ac:dyDescent="0.2">
      <c r="C46" s="63" t="s">
        <v>25</v>
      </c>
      <c r="D46" s="63"/>
      <c r="E46" s="63"/>
      <c r="F46" s="63"/>
      <c r="G46" s="63"/>
      <c r="H46" s="63"/>
      <c r="I46" s="63"/>
      <c r="N46" s="64"/>
      <c r="O46" s="64"/>
      <c r="P46" s="63"/>
      <c r="Q46" s="63"/>
      <c r="R46" s="63"/>
      <c r="S46" s="63"/>
      <c r="T46" s="63"/>
      <c r="U46" s="6"/>
    </row>
    <row r="51" spans="2:22" ht="15" thickBot="1" x14ac:dyDescent="0.25">
      <c r="C51" s="7"/>
      <c r="D51" s="7"/>
      <c r="E51" s="7"/>
      <c r="F51" s="7"/>
      <c r="G51" s="7"/>
      <c r="H51" s="7"/>
      <c r="I51" s="7"/>
      <c r="N51" s="7"/>
      <c r="O51" s="7"/>
      <c r="P51" s="7"/>
      <c r="Q51" s="7"/>
      <c r="R51" s="7"/>
      <c r="S51" s="7"/>
      <c r="T51" s="7"/>
    </row>
    <row r="52" spans="2:22" x14ac:dyDescent="0.2">
      <c r="C52" s="63" t="s">
        <v>38</v>
      </c>
      <c r="D52" s="63"/>
      <c r="E52" s="63"/>
      <c r="F52" s="63"/>
      <c r="G52" s="63"/>
      <c r="H52" s="63"/>
      <c r="I52" s="63"/>
      <c r="N52" s="63" t="str">
        <f>+G8</f>
        <v>JESUS GABRIEL INCISO INCISO</v>
      </c>
      <c r="O52" s="63"/>
      <c r="P52" s="63"/>
      <c r="Q52" s="63"/>
      <c r="R52" s="63"/>
      <c r="S52" s="63"/>
      <c r="T52" s="63"/>
    </row>
    <row r="53" spans="2:22" x14ac:dyDescent="0.2">
      <c r="C53" s="63" t="s">
        <v>37</v>
      </c>
      <c r="D53" s="63"/>
      <c r="E53" s="63"/>
      <c r="F53" s="63"/>
      <c r="G53" s="63"/>
      <c r="H53" s="63"/>
      <c r="I53" s="63"/>
      <c r="N53" s="65" t="s">
        <v>5</v>
      </c>
      <c r="O53" s="65"/>
      <c r="P53" s="38">
        <f>+M9</f>
        <v>48369783</v>
      </c>
      <c r="Q53" s="38"/>
      <c r="R53" s="38"/>
      <c r="S53" s="38"/>
      <c r="T53" s="38"/>
    </row>
    <row r="55" spans="2:22" x14ac:dyDescent="0.2">
      <c r="B55" s="58" t="s">
        <v>28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2:22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2:22" x14ac:dyDescent="0.2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</sheetData>
  <mergeCells count="51">
    <mergeCell ref="B55:V57"/>
    <mergeCell ref="S37:V37"/>
    <mergeCell ref="S38:V38"/>
    <mergeCell ref="S39:V39"/>
    <mergeCell ref="C46:I46"/>
    <mergeCell ref="N46:O46"/>
    <mergeCell ref="P46:T46"/>
    <mergeCell ref="C52:I52"/>
    <mergeCell ref="N52:T52"/>
    <mergeCell ref="C53:I53"/>
    <mergeCell ref="N53:O53"/>
    <mergeCell ref="P53:T53"/>
    <mergeCell ref="S36:V36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4:V34"/>
    <mergeCell ref="S35:V35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09BD-7EED-4083-9BB6-F8C90585D24E}">
  <dimension ref="V46:X49"/>
  <sheetViews>
    <sheetView zoomScale="55" zoomScaleNormal="55" workbookViewId="0">
      <selection activeCell="E59" sqref="E59"/>
    </sheetView>
  </sheetViews>
  <sheetFormatPr baseColWidth="10" defaultRowHeight="15" x14ac:dyDescent="0.25"/>
  <cols>
    <col min="22" max="22" width="13.5703125" bestFit="1" customWidth="1"/>
    <col min="23" max="23" width="14.42578125" style="30" bestFit="1" customWidth="1"/>
    <col min="24" max="24" width="14.42578125" bestFit="1" customWidth="1"/>
  </cols>
  <sheetData>
    <row r="46" spans="22:24" ht="18.75" x14ac:dyDescent="0.3">
      <c r="V46" s="33" t="s">
        <v>42</v>
      </c>
      <c r="W46" s="34">
        <v>3346.47</v>
      </c>
      <c r="X46" s="35">
        <f>+W46</f>
        <v>3346.47</v>
      </c>
    </row>
    <row r="47" spans="22:24" ht="18.75" x14ac:dyDescent="0.3">
      <c r="V47" s="33" t="s">
        <v>43</v>
      </c>
      <c r="W47" s="34">
        <f>11+2+24</f>
        <v>37</v>
      </c>
      <c r="X47" s="33">
        <f>+W47*2</f>
        <v>74</v>
      </c>
    </row>
    <row r="48" spans="22:24" ht="18.75" x14ac:dyDescent="0.3">
      <c r="V48" s="33" t="s">
        <v>44</v>
      </c>
      <c r="W48" s="34">
        <v>0</v>
      </c>
      <c r="X48" s="33">
        <f>+W48*20</f>
        <v>0</v>
      </c>
    </row>
    <row r="49" spans="22:24" ht="18.75" x14ac:dyDescent="0.3">
      <c r="V49" s="33"/>
      <c r="W49" s="34"/>
      <c r="X49" s="35">
        <f>+X46-X47-X48</f>
        <v>3272.47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ECBC-90B6-4B45-B210-AA3C72D970AE}">
  <dimension ref="L11:O59"/>
  <sheetViews>
    <sheetView topLeftCell="A4" workbookViewId="0">
      <selection activeCell="O12" sqref="O12"/>
    </sheetView>
  </sheetViews>
  <sheetFormatPr baseColWidth="10" defaultRowHeight="15" x14ac:dyDescent="0.25"/>
  <cols>
    <col min="13" max="13" width="11.85546875" bestFit="1" customWidth="1"/>
  </cols>
  <sheetData>
    <row r="11" spans="12:15" x14ac:dyDescent="0.25">
      <c r="O11" t="s">
        <v>51</v>
      </c>
    </row>
    <row r="14" spans="12:15" x14ac:dyDescent="0.25">
      <c r="L14" s="66" t="s">
        <v>47</v>
      </c>
      <c r="M14" s="66"/>
      <c r="N14" s="30">
        <v>0</v>
      </c>
    </row>
    <row r="25" spans="13:13" x14ac:dyDescent="0.25">
      <c r="M25" s="31"/>
    </row>
    <row r="37" spans="12:14" x14ac:dyDescent="0.25">
      <c r="L37" s="66" t="s">
        <v>50</v>
      </c>
      <c r="M37" s="66"/>
      <c r="N37" s="30">
        <v>300</v>
      </c>
    </row>
    <row r="58" spans="13:13" x14ac:dyDescent="0.25">
      <c r="M58" t="s">
        <v>45</v>
      </c>
    </row>
    <row r="59" spans="13:13" x14ac:dyDescent="0.25">
      <c r="M59">
        <f>600+400</f>
        <v>1000</v>
      </c>
    </row>
  </sheetData>
  <mergeCells count="2">
    <mergeCell ref="L14:M14"/>
    <mergeCell ref="L37:M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H56"/>
  <sheetViews>
    <sheetView showGridLines="0" topLeftCell="A25" zoomScale="145" zoomScaleNormal="145" workbookViewId="0">
      <selection activeCell="O10" sqref="O10:U10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6.710937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13"/>
    </row>
    <row r="3" spans="2:34" ht="15.75" x14ac:dyDescent="0.2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2:34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AE4" s="12"/>
    </row>
    <row r="5" spans="2:34" ht="4.9000000000000004" customHeight="1" x14ac:dyDescent="0.2"/>
    <row r="6" spans="2:34" ht="15.75" x14ac:dyDescent="0.25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2:34" ht="6" customHeight="1" x14ac:dyDescent="0.2"/>
    <row r="8" spans="2:34" ht="16.899999999999999" customHeight="1" x14ac:dyDescent="0.2">
      <c r="B8" s="40" t="s">
        <v>3</v>
      </c>
      <c r="C8" s="40"/>
      <c r="D8" s="40"/>
      <c r="E8" s="40"/>
      <c r="F8" s="40"/>
      <c r="G8" s="41" t="s">
        <v>36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2:34" ht="21.6" customHeight="1" x14ac:dyDescent="0.2">
      <c r="B9" s="40" t="s">
        <v>4</v>
      </c>
      <c r="C9" s="40"/>
      <c r="D9" s="40"/>
      <c r="E9" s="40"/>
      <c r="F9" s="40"/>
      <c r="G9" s="42" t="s">
        <v>34</v>
      </c>
      <c r="H9" s="42"/>
      <c r="I9" s="42"/>
      <c r="J9" s="42"/>
      <c r="K9" s="42"/>
      <c r="L9" s="15" t="s">
        <v>5</v>
      </c>
      <c r="M9" s="42"/>
      <c r="N9" s="42"/>
      <c r="O9" s="42"/>
      <c r="P9" s="42"/>
      <c r="Q9" s="42"/>
      <c r="R9" s="16" t="s">
        <v>6</v>
      </c>
      <c r="S9" s="17"/>
      <c r="T9" s="42" t="s">
        <v>35</v>
      </c>
      <c r="U9" s="42"/>
      <c r="V9" s="42"/>
    </row>
    <row r="10" spans="2:34" ht="22.15" customHeight="1" x14ac:dyDescent="0.2">
      <c r="B10" s="43" t="s">
        <v>7</v>
      </c>
      <c r="C10" s="43"/>
      <c r="D10" s="44">
        <v>44075</v>
      </c>
      <c r="E10" s="44"/>
      <c r="F10" s="44"/>
      <c r="G10" s="19" t="s">
        <v>8</v>
      </c>
      <c r="H10" s="44">
        <v>44104</v>
      </c>
      <c r="I10" s="44"/>
      <c r="J10" s="44"/>
      <c r="K10" s="18"/>
      <c r="L10" s="18"/>
      <c r="M10" s="43" t="s">
        <v>9</v>
      </c>
      <c r="N10" s="43"/>
      <c r="O10" s="45" t="s">
        <v>29</v>
      </c>
      <c r="P10" s="45"/>
      <c r="Q10" s="45"/>
      <c r="R10" s="45"/>
      <c r="S10" s="45"/>
      <c r="T10" s="45"/>
      <c r="U10" s="45"/>
      <c r="V10" s="18"/>
    </row>
    <row r="11" spans="2:34" ht="9" customHeight="1" x14ac:dyDescent="0.2"/>
    <row r="12" spans="2:34" ht="8.4499999999999993" customHeight="1" x14ac:dyDescent="0.2">
      <c r="S12" s="36"/>
      <c r="T12" s="36"/>
      <c r="U12" s="36"/>
      <c r="V12" s="36"/>
    </row>
    <row r="13" spans="2:34" x14ac:dyDescent="0.2">
      <c r="B13" s="22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46"/>
      <c r="T13" s="47"/>
      <c r="U13" s="47"/>
      <c r="V13" s="48"/>
    </row>
    <row r="14" spans="2:34" x14ac:dyDescent="0.2">
      <c r="B14" s="2" t="s">
        <v>32</v>
      </c>
      <c r="R14" s="24"/>
      <c r="S14" s="49"/>
      <c r="T14" s="50"/>
      <c r="U14" s="50"/>
      <c r="V14" s="51"/>
    </row>
    <row r="15" spans="2:34" x14ac:dyDescent="0.2">
      <c r="B15" s="2" t="s">
        <v>10</v>
      </c>
      <c r="P15" s="9">
        <v>2</v>
      </c>
      <c r="Q15" s="2" t="s">
        <v>26</v>
      </c>
      <c r="R15" s="67"/>
      <c r="S15" s="53"/>
      <c r="T15" s="25"/>
      <c r="U15" s="50">
        <f>+R15*2</f>
        <v>0</v>
      </c>
      <c r="V15" s="51"/>
    </row>
    <row r="16" spans="2:34" ht="7.9" customHeight="1" x14ac:dyDescent="0.2">
      <c r="S16" s="36"/>
      <c r="T16" s="36"/>
      <c r="U16" s="36"/>
      <c r="V16" s="36"/>
    </row>
    <row r="17" spans="2:22" x14ac:dyDescent="0.2"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 t="s">
        <v>12</v>
      </c>
      <c r="S17" s="54">
        <f>+S13-S14-U15</f>
        <v>0</v>
      </c>
      <c r="T17" s="54"/>
      <c r="U17" s="54"/>
      <c r="V17" s="54"/>
    </row>
    <row r="18" spans="2:22" ht="9.6" customHeight="1" x14ac:dyDescent="0.2">
      <c r="S18" s="36"/>
      <c r="T18" s="36"/>
      <c r="U18" s="36"/>
      <c r="V18" s="36"/>
    </row>
    <row r="19" spans="2:22" ht="13.9" customHeight="1" x14ac:dyDescent="0.2">
      <c r="B19" s="2" t="s">
        <v>13</v>
      </c>
      <c r="S19" s="55">
        <f>+S17-(S17/1.1)</f>
        <v>0</v>
      </c>
      <c r="T19" s="55"/>
      <c r="U19" s="55"/>
      <c r="V19" s="55"/>
    </row>
    <row r="20" spans="2:22" ht="9.6" customHeight="1" x14ac:dyDescent="0.2">
      <c r="S20" s="36"/>
      <c r="T20" s="36"/>
      <c r="U20" s="36"/>
      <c r="V20" s="36"/>
    </row>
    <row r="21" spans="2:22" x14ac:dyDescent="0.2">
      <c r="B21" s="20" t="s">
        <v>14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 t="s">
        <v>12</v>
      </c>
      <c r="S21" s="56">
        <f>+S17-S19</f>
        <v>0</v>
      </c>
      <c r="T21" s="56"/>
      <c r="U21" s="56"/>
      <c r="V21" s="56"/>
    </row>
    <row r="22" spans="2:22" ht="8.4499999999999993" customHeight="1" x14ac:dyDescent="0.2">
      <c r="S22" s="36"/>
      <c r="T22" s="36"/>
      <c r="U22" s="36"/>
      <c r="V22" s="36"/>
    </row>
    <row r="23" spans="2:22" s="3" customFormat="1" x14ac:dyDescent="0.2">
      <c r="B23" s="4" t="s">
        <v>33</v>
      </c>
      <c r="S23" s="36">
        <f>+S21*0.165</f>
        <v>0</v>
      </c>
      <c r="T23" s="36"/>
      <c r="U23" s="36"/>
      <c r="V23" s="36"/>
    </row>
    <row r="24" spans="2:22" ht="8.4499999999999993" customHeight="1" x14ac:dyDescent="0.2">
      <c r="S24" s="36"/>
      <c r="T24" s="36"/>
      <c r="U24" s="36"/>
      <c r="V24" s="36"/>
    </row>
    <row r="25" spans="2:22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 t="s">
        <v>12</v>
      </c>
      <c r="S25" s="56">
        <f>+S23</f>
        <v>0</v>
      </c>
      <c r="T25" s="56"/>
      <c r="U25" s="56"/>
      <c r="V25" s="56"/>
    </row>
    <row r="26" spans="2:22" ht="9" customHeight="1" x14ac:dyDescent="0.2">
      <c r="S26" s="36"/>
      <c r="T26" s="36"/>
      <c r="U26" s="36"/>
      <c r="V26" s="36"/>
    </row>
    <row r="27" spans="2:22" x14ac:dyDescent="0.2">
      <c r="B27" s="2" t="s">
        <v>16</v>
      </c>
      <c r="S27" s="55">
        <f>+S25*0.1</f>
        <v>0</v>
      </c>
      <c r="T27" s="55"/>
      <c r="U27" s="55"/>
      <c r="V27" s="55"/>
    </row>
    <row r="28" spans="2:22" ht="8.4499999999999993" customHeight="1" x14ac:dyDescent="0.2">
      <c r="S28" s="36"/>
      <c r="T28" s="36"/>
      <c r="U28" s="36"/>
      <c r="V28" s="36"/>
    </row>
    <row r="29" spans="2:22" x14ac:dyDescent="0.2">
      <c r="B29" s="20" t="s">
        <v>17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 t="s">
        <v>12</v>
      </c>
      <c r="S29" s="56">
        <f>+S25-S27</f>
        <v>0</v>
      </c>
      <c r="T29" s="56"/>
      <c r="U29" s="56"/>
      <c r="V29" s="56"/>
    </row>
    <row r="30" spans="2:22" ht="7.15" customHeight="1" x14ac:dyDescent="0.2">
      <c r="S30" s="36"/>
      <c r="T30" s="36"/>
      <c r="U30" s="36"/>
      <c r="V30" s="36"/>
    </row>
    <row r="31" spans="2:22" ht="13.9" customHeight="1" x14ac:dyDescent="0.2">
      <c r="B31" s="2" t="s">
        <v>18</v>
      </c>
      <c r="S31" s="57"/>
      <c r="T31" s="50"/>
      <c r="U31" s="50"/>
      <c r="V31" s="51"/>
    </row>
    <row r="32" spans="2:22" ht="13.9" customHeight="1" x14ac:dyDescent="0.2">
      <c r="B32" s="2" t="s">
        <v>19</v>
      </c>
      <c r="S32" s="57"/>
      <c r="T32" s="50"/>
      <c r="U32" s="50"/>
      <c r="V32" s="51"/>
    </row>
    <row r="33" spans="2:22" x14ac:dyDescent="0.2">
      <c r="B33" s="2" t="s">
        <v>20</v>
      </c>
      <c r="S33" s="57"/>
      <c r="T33" s="50"/>
      <c r="U33" s="50"/>
      <c r="V33" s="51"/>
    </row>
    <row r="34" spans="2:22" x14ac:dyDescent="0.2">
      <c r="B34" s="2" t="s">
        <v>21</v>
      </c>
      <c r="S34" s="57"/>
      <c r="T34" s="50"/>
      <c r="U34" s="50"/>
      <c r="V34" s="51"/>
    </row>
    <row r="35" spans="2:22" ht="15" x14ac:dyDescent="0.25">
      <c r="B35" s="2" t="s">
        <v>27</v>
      </c>
      <c r="C35"/>
      <c r="L35" s="5"/>
      <c r="S35" s="57"/>
      <c r="T35" s="50"/>
      <c r="U35" s="50"/>
      <c r="V35" s="51"/>
    </row>
    <row r="36" spans="2:22" x14ac:dyDescent="0.2">
      <c r="B36" s="2" t="s">
        <v>22</v>
      </c>
      <c r="G36" s="14" t="s">
        <v>30</v>
      </c>
      <c r="S36" s="57"/>
      <c r="T36" s="50"/>
      <c r="U36" s="50"/>
      <c r="V36" s="51"/>
    </row>
    <row r="37" spans="2:22" x14ac:dyDescent="0.2">
      <c r="S37" s="59"/>
      <c r="T37" s="60"/>
      <c r="U37" s="60"/>
      <c r="V37" s="61"/>
    </row>
    <row r="38" spans="2:22" x14ac:dyDescent="0.2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62">
        <f>S29-(SUM(S31:V37))</f>
        <v>0</v>
      </c>
      <c r="T38" s="62"/>
      <c r="U38" s="62"/>
      <c r="V38" s="62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24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63" t="s">
        <v>25</v>
      </c>
      <c r="D45" s="63"/>
      <c r="E45" s="63"/>
      <c r="F45" s="63"/>
      <c r="G45" s="63"/>
      <c r="H45" s="63"/>
      <c r="I45" s="63"/>
      <c r="N45" s="64"/>
      <c r="O45" s="64"/>
      <c r="P45" s="63"/>
      <c r="Q45" s="63"/>
      <c r="R45" s="63"/>
      <c r="S45" s="63"/>
      <c r="T45" s="63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63" t="s">
        <v>38</v>
      </c>
      <c r="D51" s="63"/>
      <c r="E51" s="63"/>
      <c r="F51" s="63"/>
      <c r="G51" s="63"/>
      <c r="H51" s="63"/>
      <c r="I51" s="63"/>
      <c r="N51" s="63" t="str">
        <f>+G8</f>
        <v>USHIÑAHUA GIRALDO, ISRAEL</v>
      </c>
      <c r="O51" s="63"/>
      <c r="P51" s="63"/>
      <c r="Q51" s="63"/>
      <c r="R51" s="63"/>
      <c r="S51" s="63"/>
      <c r="T51" s="63"/>
    </row>
    <row r="52" spans="2:22" x14ac:dyDescent="0.2">
      <c r="C52" s="63" t="s">
        <v>37</v>
      </c>
      <c r="D52" s="63"/>
      <c r="E52" s="63"/>
      <c r="F52" s="63"/>
      <c r="G52" s="63"/>
      <c r="H52" s="63"/>
      <c r="I52" s="63"/>
      <c r="N52" s="65" t="s">
        <v>5</v>
      </c>
      <c r="O52" s="65"/>
      <c r="P52" s="38">
        <f>+M9</f>
        <v>0</v>
      </c>
      <c r="Q52" s="38"/>
      <c r="R52" s="38"/>
      <c r="S52" s="38"/>
      <c r="T52" s="38"/>
    </row>
    <row r="54" spans="2:22" x14ac:dyDescent="0.2">
      <c r="B54" s="58" t="s">
        <v>28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</row>
    <row r="55" spans="2:22" x14ac:dyDescent="0.2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2:22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</sheetData>
  <mergeCells count="51">
    <mergeCell ref="B54:V56"/>
    <mergeCell ref="S36:V36"/>
    <mergeCell ref="S37:V37"/>
    <mergeCell ref="S38:V38"/>
    <mergeCell ref="C45:I45"/>
    <mergeCell ref="N45:O45"/>
    <mergeCell ref="P45:T45"/>
    <mergeCell ref="C51:I51"/>
    <mergeCell ref="N51:T51"/>
    <mergeCell ref="C52:I52"/>
    <mergeCell ref="N52:O52"/>
    <mergeCell ref="P52:T52"/>
    <mergeCell ref="S35:V35"/>
    <mergeCell ref="S24:V24"/>
    <mergeCell ref="S25:V25"/>
    <mergeCell ref="S26:V26"/>
    <mergeCell ref="S27:V27"/>
    <mergeCell ref="S28:V28"/>
    <mergeCell ref="S29:V29"/>
    <mergeCell ref="S30:V30"/>
    <mergeCell ref="S31:V31"/>
    <mergeCell ref="S32:V32"/>
    <mergeCell ref="S33:V33"/>
    <mergeCell ref="S34:V34"/>
    <mergeCell ref="S23:V23"/>
    <mergeCell ref="S13:V13"/>
    <mergeCell ref="S14:V14"/>
    <mergeCell ref="R15:S15"/>
    <mergeCell ref="U15:V15"/>
    <mergeCell ref="S16:V16"/>
    <mergeCell ref="S17:V17"/>
    <mergeCell ref="S18:V18"/>
    <mergeCell ref="S19:V19"/>
    <mergeCell ref="S20:V20"/>
    <mergeCell ref="S21:V21"/>
    <mergeCell ref="S22:V22"/>
    <mergeCell ref="S12:V12"/>
    <mergeCell ref="B3:V3"/>
    <mergeCell ref="B4:V4"/>
    <mergeCell ref="B6:V6"/>
    <mergeCell ref="B8:F8"/>
    <mergeCell ref="G8:V8"/>
    <mergeCell ref="B9:F9"/>
    <mergeCell ref="G9:K9"/>
    <mergeCell ref="M9:Q9"/>
    <mergeCell ref="T9:V9"/>
    <mergeCell ref="B10:C10"/>
    <mergeCell ref="D10:F10"/>
    <mergeCell ref="H10:J10"/>
    <mergeCell ref="M10:N10"/>
    <mergeCell ref="O10:U10"/>
  </mergeCells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"/>
  <sheetViews>
    <sheetView workbookViewId="0">
      <selection activeCell="O10" sqref="O10:U10"/>
    </sheetView>
  </sheetViews>
  <sheetFormatPr baseColWidth="10" defaultRowHeight="15" x14ac:dyDescent="0.25"/>
  <sheetData>
    <row r="6" spans="4:4" x14ac:dyDescent="0.25">
      <c r="D6" s="26" t="s">
        <v>39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JESUS</vt:lpstr>
      <vt:lpstr>WEB</vt:lpstr>
      <vt:lpstr>ASINET</vt:lpstr>
      <vt:lpstr>Israel Ushiñahua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2021-02-17T02:17:51Z</dcterms:modified>
</cp:coreProperties>
</file>